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H593" i="1" s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H475" i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G383" i="1" s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I299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H257" i="1" s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G215" i="1" s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G47" i="1" s="1"/>
  <c r="F13" i="1"/>
  <c r="I89" i="1" l="1"/>
  <c r="F131" i="1"/>
  <c r="J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H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I47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H594" i="1" l="1"/>
  <c r="I594" i="1"/>
  <c r="G594" i="1"/>
  <c r="J594" i="1"/>
  <c r="F594" i="1"/>
  <c r="L237" i="1"/>
  <c r="L242" i="1"/>
  <c r="L578" i="1"/>
  <c r="L573" i="1"/>
  <c r="L563" i="1"/>
  <c r="L593" i="1"/>
  <c r="L417" i="1"/>
  <c r="L341" i="1"/>
  <c r="L311" i="1"/>
  <c r="L585" i="1"/>
  <c r="L89" i="1"/>
  <c r="L59" i="1"/>
  <c r="L333" i="1"/>
  <c r="L521" i="1"/>
  <c r="L551" i="1"/>
  <c r="L269" i="1"/>
  <c r="L299" i="1"/>
  <c r="L257" i="1"/>
  <c r="L227" i="1"/>
  <c r="L326" i="1"/>
  <c r="L321" i="1"/>
  <c r="L368" i="1"/>
  <c r="L363" i="1"/>
  <c r="L382" i="1"/>
  <c r="L130" i="1"/>
  <c r="L284" i="1"/>
  <c r="L279" i="1"/>
  <c r="L543" i="1"/>
  <c r="L249" i="1"/>
  <c r="L165" i="1"/>
  <c r="L383" i="1"/>
  <c r="L353" i="1"/>
  <c r="L425" i="1"/>
  <c r="L395" i="1"/>
  <c r="L437" i="1"/>
  <c r="L467" i="1"/>
  <c r="L131" i="1"/>
  <c r="L101" i="1"/>
  <c r="L173" i="1"/>
  <c r="L143" i="1"/>
  <c r="L116" i="1"/>
  <c r="L111" i="1"/>
  <c r="L158" i="1"/>
  <c r="L153" i="1"/>
  <c r="L215" i="1"/>
  <c r="L185" i="1"/>
  <c r="L200" i="1"/>
  <c r="L195" i="1"/>
  <c r="L447" i="1"/>
  <c r="L452" i="1"/>
  <c r="L291" i="1"/>
  <c r="L172" i="1"/>
  <c r="L459" i="1"/>
  <c r="L74" i="1"/>
  <c r="L69" i="1"/>
  <c r="L508" i="1"/>
  <c r="L479" i="1"/>
  <c r="L509" i="1"/>
  <c r="L39" i="1"/>
  <c r="L214" i="1"/>
  <c r="L592" i="1"/>
  <c r="L410" i="1"/>
  <c r="L405" i="1"/>
  <c r="L81" i="1"/>
  <c r="L88" i="1"/>
  <c r="L466" i="1"/>
  <c r="L32" i="1"/>
  <c r="L27" i="1"/>
  <c r="L123" i="1"/>
  <c r="L531" i="1"/>
  <c r="L536" i="1"/>
  <c r="L340" i="1"/>
  <c r="L375" i="1"/>
  <c r="L494" i="1"/>
  <c r="L489" i="1"/>
  <c r="L424" i="1"/>
  <c r="L550" i="1"/>
  <c r="L256" i="1"/>
  <c r="L298" i="1"/>
  <c r="L207" i="1"/>
  <c r="L501" i="1"/>
  <c r="L46" i="1"/>
  <c r="L17" i="1"/>
  <c r="L47" i="1"/>
  <c r="L594" i="1"/>
</calcChain>
</file>

<file path=xl/sharedStrings.xml><?xml version="1.0" encoding="utf-8"?>
<sst xmlns="http://schemas.openxmlformats.org/spreadsheetml/2006/main" count="585" uniqueCount="87">
  <si>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</si>
  <si>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</si>
  <si>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</si>
  <si>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</si>
  <si>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</si>
  <si>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</si>
  <si>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</si>
  <si>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</si>
  <si>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</si>
  <si>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</si>
  <si>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</si>
  <si>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</si>
  <si>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</si>
  <si>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</si>
  <si>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</si>
  <si>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</si>
  <si>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</si>
  <si>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</si>
  <si>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</si>
  <si>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</si>
  <si>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</si>
  <si>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</si>
  <si>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</si>
  <si>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</si>
  <si>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</si>
  <si>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</si>
  <si>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</si>
  <si>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</si>
  <si>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</si>
  <si>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</si>
  <si>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</si>
  <si>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</si>
  <si>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</si>
  <si>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</si>
  <si>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</si>
  <si>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</si>
  <si>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</si>
  <si>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</si>
  <si>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</si>
  <si>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</si>
  <si>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</si>
  <si>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</si>
  <si>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</si>
  <si>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</si>
  <si>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</si>
  <si>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Котлеты рубленные из птицы </t>
  </si>
  <si>
    <t xml:space="preserve">Хлеб пшеничный </t>
  </si>
  <si>
    <t>овощи</t>
  </si>
  <si>
    <t>Рыба тушеная с овощами</t>
  </si>
  <si>
    <t>Чай с сахаром</t>
  </si>
  <si>
    <t>яблоко свежее</t>
  </si>
  <si>
    <t>апельсин</t>
  </si>
  <si>
    <t>круассан</t>
  </si>
  <si>
    <t>плов с курицей</t>
  </si>
  <si>
    <t>каша пшеничная</t>
  </si>
  <si>
    <t>огурец соленый</t>
  </si>
  <si>
    <t>вафля в шоколаде</t>
  </si>
  <si>
    <t>МБОУ "Леоновская СОШ"</t>
  </si>
  <si>
    <t>картофель отварной</t>
  </si>
  <si>
    <t>Помидор соленый</t>
  </si>
  <si>
    <t>Запеканка из творога</t>
  </si>
  <si>
    <t>94.00</t>
  </si>
  <si>
    <t>чай с сахаром</t>
  </si>
  <si>
    <t>13.20</t>
  </si>
  <si>
    <t>птица жареная</t>
  </si>
  <si>
    <t>каша гречневая рассыпчатая</t>
  </si>
  <si>
    <t>0.50</t>
  </si>
  <si>
    <t>0.85</t>
  </si>
  <si>
    <t>хлеб пшеничный</t>
  </si>
  <si>
    <t>макаронные изделия отварные</t>
  </si>
  <si>
    <t>Чай с сахаром и молоком</t>
  </si>
  <si>
    <t>15.90</t>
  </si>
  <si>
    <t>81.00</t>
  </si>
  <si>
    <t>капуста квашеная</t>
  </si>
  <si>
    <t>25.71</t>
  </si>
  <si>
    <t>суп молочный рисовый</t>
  </si>
  <si>
    <t>бутербродс повидлом и маслом</t>
  </si>
  <si>
    <t>капуста квашенная</t>
  </si>
  <si>
    <t>птица тушеная в соусе с овощами</t>
  </si>
  <si>
    <t>компот из сухофруктов</t>
  </si>
  <si>
    <t>печенье</t>
  </si>
  <si>
    <t>33.50</t>
  </si>
  <si>
    <t>котлеты рубленные из птицы</t>
  </si>
  <si>
    <t>каша пшенная</t>
  </si>
  <si>
    <t>кофейный напиток с молоком</t>
  </si>
  <si>
    <t>помидор соленый</t>
  </si>
  <si>
    <t>кнели из кур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</si>
</sst>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/>
  </cellStyleXfs>
  <cellXfs count="28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6" fillId="0" borderId="27" xfId="1" applyFont="1" applyFill="1" applyBorder="1" applyAlignment="1">
      <alignment wrapText="1"/>
    </xf>
    <xf numFmtId="0" fontId="16" fillId="0" borderId="2" xfId="1" applyFont="1" applyBorder="1" applyAlignment="1">
      <alignment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center" wrapText="1"/>
    </xf>
    <xf numFmtId="0" fontId="16" fillId="0" borderId="27" xfId="1" applyFont="1" applyFill="1" applyBorder="1" applyAlignment="1">
      <alignment horizontal="left" wrapText="1"/>
    </xf>
    <xf numFmtId="0" fontId="16" fillId="0" borderId="2" xfId="1" applyFont="1" applyBorder="1" applyAlignment="1">
      <alignment wrapText="1"/>
    </xf>
    <xf numFmtId="2" fontId="14" fillId="0" borderId="2" xfId="1" applyNumberFormat="1" applyFont="1" applyFill="1" applyBorder="1" applyAlignment="1">
      <alignment horizontal="center" vertical="top" wrapText="1"/>
    </xf>
    <xf numFmtId="0" fontId="15" fillId="0" borderId="28" xfId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7" xfId="1" applyFont="1" applyFill="1" applyBorder="1"/>
    <xf numFmtId="0" fontId="14" fillId="0" borderId="2" xfId="1" applyNumberFormat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left" vertical="center" wrapText="1"/>
    </xf>
    <xf numFmtId="2" fontId="14" fillId="0" borderId="2" xfId="1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center" wrapText="1"/>
    </xf>
    <xf numFmtId="0" fontId="16" fillId="0" borderId="27" xfId="1" applyFont="1" applyFill="1" applyBorder="1"/>
    <xf numFmtId="0" fontId="14" fillId="0" borderId="2" xfId="1" applyNumberFormat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horizontal="center" vertical="center" wrapText="1"/>
    </xf>
    <xf numFmtId="0" fontId="16" fillId="5" borderId="2" xfId="1" applyFont="1" applyFill="1" applyBorder="1"/>
    <xf numFmtId="0" fontId="15" fillId="5" borderId="28" xfId="1" applyFont="1" applyFill="1" applyBorder="1" applyAlignment="1">
      <alignment horizontal="center" vertical="center" wrapText="1"/>
    </xf>
    <xf numFmtId="0" fontId="15" fillId="5" borderId="29" xfId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horizontal="center" vertical="top" wrapText="1"/>
    </xf>
    <xf numFmtId="0" fontId="16" fillId="0" borderId="2" xfId="1" applyFont="1" applyFill="1" applyBorder="1"/>
    <xf numFmtId="0" fontId="14" fillId="0" borderId="2" xfId="1" applyNumberFormat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wrapText="1"/>
    </xf>
    <xf numFmtId="2" fontId="14" fillId="0" borderId="2" xfId="1" applyNumberFormat="1" applyFont="1" applyFill="1" applyBorder="1" applyAlignment="1">
      <alignment horizontal="center" vertical="top" wrapText="1"/>
    </xf>
    <xf numFmtId="0" fontId="15" fillId="0" borderId="28" xfId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" xfId="1" applyFont="1" applyBorder="1" applyAlignment="1">
      <alignment wrapText="1"/>
    </xf>
    <xf numFmtId="2" fontId="14" fillId="0" borderId="2" xfId="1" applyNumberFormat="1" applyFont="1" applyFill="1" applyBorder="1" applyAlignment="1">
      <alignment horizontal="center" vertical="top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" xfId="1" applyFont="1" applyBorder="1" applyAlignment="1">
      <alignment wrapText="1"/>
    </xf>
    <xf numFmtId="2" fontId="14" fillId="0" borderId="2" xfId="1" applyNumberFormat="1" applyFont="1" applyFill="1" applyBorder="1" applyAlignment="1">
      <alignment horizontal="center" vertical="top" wrapText="1"/>
    </xf>
    <xf numFmtId="0" fontId="15" fillId="0" borderId="28" xfId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" xfId="1" applyFont="1" applyBorder="1" applyAlignment="1">
      <alignment wrapText="1"/>
    </xf>
    <xf numFmtId="0" fontId="15" fillId="0" borderId="29" xfId="1" applyFont="1" applyFill="1" applyBorder="1" applyAlignment="1">
      <alignment horizontal="center" vertical="center" wrapText="1"/>
    </xf>
    <xf numFmtId="2" fontId="16" fillId="0" borderId="2" xfId="1" applyNumberFormat="1" applyFont="1" applyFill="1" applyBorder="1" applyAlignment="1">
      <alignment horizontal="center" vertical="center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" xfId="1" applyFont="1" applyFill="1" applyBorder="1" applyAlignment="1">
      <alignment vertical="top" wrapText="1"/>
    </xf>
    <xf numFmtId="0" fontId="15" fillId="0" borderId="28" xfId="1" applyFont="1" applyFill="1" applyBorder="1" applyAlignment="1">
      <alignment horizontal="center" wrapText="1"/>
    </xf>
    <xf numFmtId="1" fontId="16" fillId="0" borderId="2" xfId="1" applyNumberFormat="1" applyFont="1" applyFill="1" applyBorder="1" applyAlignment="1">
      <alignment horizontal="center" wrapText="1"/>
    </xf>
    <xf numFmtId="2" fontId="15" fillId="0" borderId="28" xfId="1" applyNumberFormat="1" applyFont="1" applyFill="1" applyBorder="1" applyAlignment="1">
      <alignment horizontal="center" wrapText="1"/>
    </xf>
    <xf numFmtId="0" fontId="16" fillId="0" borderId="2" xfId="1" applyFont="1" applyFill="1" applyBorder="1" applyAlignment="1">
      <alignment vertical="top" wrapText="1"/>
    </xf>
    <xf numFmtId="0" fontId="16" fillId="0" borderId="2" xfId="1" applyFont="1" applyBorder="1" applyAlignment="1">
      <alignment wrapText="1"/>
    </xf>
    <xf numFmtId="2" fontId="14" fillId="0" borderId="2" xfId="1" applyNumberFormat="1" applyFont="1" applyFill="1" applyBorder="1" applyAlignment="1">
      <alignment horizontal="center" vertical="top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" xfId="1" applyFont="1" applyFill="1" applyBorder="1" applyAlignment="1">
      <alignment wrapText="1"/>
    </xf>
    <xf numFmtId="1" fontId="16" fillId="0" borderId="2" xfId="1" applyNumberFormat="1" applyFont="1" applyFill="1" applyBorder="1" applyAlignment="1">
      <alignment horizontal="center" wrapText="1"/>
    </xf>
    <xf numFmtId="0" fontId="15" fillId="0" borderId="29" xfId="1" applyFont="1" applyFill="1" applyBorder="1" applyAlignment="1">
      <alignment horizontal="left" wrapText="1"/>
    </xf>
    <xf numFmtId="2" fontId="15" fillId="0" borderId="2" xfId="1" applyNumberFormat="1" applyFont="1" applyFill="1" applyBorder="1" applyAlignment="1">
      <alignment horizontal="center" wrapText="1"/>
    </xf>
    <xf numFmtId="0" fontId="16" fillId="0" borderId="2" xfId="1" applyFont="1" applyFill="1" applyBorder="1" applyAlignment="1">
      <alignment wrapText="1"/>
    </xf>
    <xf numFmtId="1" fontId="16" fillId="0" borderId="2" xfId="1" applyNumberFormat="1" applyFont="1" applyFill="1" applyBorder="1" applyAlignment="1">
      <alignment horizontal="center" wrapText="1"/>
    </xf>
    <xf numFmtId="2" fontId="15" fillId="0" borderId="31" xfId="1" applyNumberFormat="1" applyFont="1" applyFill="1" applyBorder="1" applyAlignment="1">
      <alignment horizontal="center" wrapText="1"/>
    </xf>
    <xf numFmtId="0" fontId="16" fillId="0" borderId="2" xfId="1" applyFont="1" applyFill="1" applyBorder="1" applyAlignment="1">
      <alignment wrapText="1"/>
    </xf>
    <xf numFmtId="0" fontId="15" fillId="0" borderId="28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/>
    </xf>
    <xf numFmtId="2" fontId="15" fillId="0" borderId="28" xfId="1" applyNumberFormat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wrapText="1"/>
    </xf>
    <xf numFmtId="0" fontId="15" fillId="0" borderId="28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/>
    </xf>
    <xf numFmtId="2" fontId="15" fillId="0" borderId="28" xfId="1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wrapText="1"/>
    </xf>
    <xf numFmtId="2" fontId="14" fillId="0" borderId="2" xfId="1" applyNumberFormat="1" applyFont="1" applyFill="1" applyBorder="1" applyAlignment="1">
      <alignment horizontal="center" vertical="top" wrapText="1"/>
    </xf>
    <xf numFmtId="0" fontId="15" fillId="0" borderId="28" xfId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7" xfId="1" applyFont="1" applyFill="1" applyBorder="1" applyAlignment="1">
      <alignment wrapText="1"/>
    </xf>
    <xf numFmtId="0" fontId="16" fillId="0" borderId="2" xfId="1" applyFont="1" applyFill="1" applyBorder="1"/>
    <xf numFmtId="0" fontId="14" fillId="0" borderId="2" xfId="1" applyNumberFormat="1" applyFont="1" applyFill="1" applyBorder="1" applyAlignment="1">
      <alignment horizontal="center" vertical="center" wrapText="1"/>
    </xf>
    <xf numFmtId="0" fontId="15" fillId="0" borderId="29" xfId="1" applyFont="1" applyFill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center" vertical="center" wrapText="1"/>
    </xf>
    <xf numFmtId="2" fontId="16" fillId="0" borderId="2" xfId="1" applyNumberFormat="1" applyFont="1" applyFill="1" applyBorder="1" applyAlignment="1">
      <alignment horizontal="center" vertical="center"/>
    </xf>
    <xf numFmtId="2" fontId="14" fillId="0" borderId="2" xfId="1" applyNumberFormat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wrapText="1"/>
    </xf>
    <xf numFmtId="2" fontId="14" fillId="0" borderId="2" xfId="1" applyNumberFormat="1" applyFont="1" applyFill="1" applyBorder="1" applyAlignment="1">
      <alignment horizontal="center" vertical="top" wrapText="1"/>
    </xf>
    <xf numFmtId="0" fontId="15" fillId="0" borderId="28" xfId="1" applyFont="1" applyFill="1" applyBorder="1" applyAlignment="1">
      <alignment horizontal="center" vertical="center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" xfId="1" applyFont="1" applyBorder="1" applyAlignment="1">
      <alignment wrapText="1"/>
    </xf>
    <xf numFmtId="2" fontId="14" fillId="0" borderId="2" xfId="1" applyNumberFormat="1" applyFont="1" applyFill="1" applyBorder="1" applyAlignment="1">
      <alignment horizontal="center" vertical="top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top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2" fontId="15" fillId="0" borderId="30" xfId="1" applyNumberFormat="1" applyFont="1" applyFill="1" applyBorder="1" applyAlignment="1">
      <alignment horizontal="center" vertical="center" wrapText="1"/>
    </xf>
    <xf numFmtId="2" fontId="14" fillId="0" borderId="2" xfId="1" applyNumberFormat="1" applyFont="1" applyFill="1" applyBorder="1" applyAlignment="1">
      <alignment horizontal="center" vertical="top" wrapText="1"/>
    </xf>
    <xf numFmtId="2" fontId="13" fillId="0" borderId="2" xfId="1" applyNumberFormat="1" applyFont="1" applyFill="1" applyBorder="1" applyAlignment="1">
      <alignment horizontal="center" vertical="top" wrapText="1"/>
    </xf>
    <xf numFmtId="3" fontId="16" fillId="0" borderId="2" xfId="1" applyNumberFormat="1" applyFont="1" applyBorder="1" applyAlignment="1">
      <alignment horizontal="center" vertical="center" wrapText="1"/>
    </xf>
    <xf numFmtId="0" fontId="16" fillId="0" borderId="2" xfId="2" applyFont="1" applyFill="1" applyBorder="1" applyAlignment="1">
      <alignment vertical="center"/>
    </xf>
    <xf numFmtId="0" fontId="15" fillId="0" borderId="28" xfId="2" applyFont="1" applyFill="1" applyBorder="1" applyAlignment="1">
      <alignment horizontal="left" vertical="center" wrapText="1"/>
    </xf>
    <xf numFmtId="0" fontId="16" fillId="0" borderId="2" xfId="2" applyFont="1" applyFill="1" applyBorder="1" applyAlignment="1">
      <alignment vertical="top" wrapText="1"/>
    </xf>
    <xf numFmtId="2" fontId="15" fillId="0" borderId="31" xfId="2" applyNumberFormat="1" applyFont="1" applyFill="1" applyBorder="1" applyAlignment="1">
      <alignment horizontal="center" vertical="center" wrapText="1"/>
    </xf>
    <xf numFmtId="0" fontId="16" fillId="0" borderId="27" xfId="2" applyFont="1" applyFill="1" applyBorder="1" applyAlignment="1">
      <alignment wrapText="1"/>
    </xf>
    <xf numFmtId="0" fontId="14" fillId="0" borderId="2" xfId="2" applyNumberFormat="1" applyFont="1" applyFill="1" applyBorder="1" applyAlignment="1">
      <alignment horizontal="center" vertical="center" wrapText="1"/>
    </xf>
    <xf numFmtId="2" fontId="14" fillId="0" borderId="2" xfId="2" applyNumberFormat="1" applyFont="1" applyFill="1" applyBorder="1" applyAlignment="1">
      <alignment horizontal="center" vertical="center" wrapText="1"/>
    </xf>
    <xf numFmtId="2" fontId="13" fillId="0" borderId="2" xfId="2" applyNumberFormat="1" applyFont="1" applyFill="1" applyBorder="1" applyAlignment="1">
      <alignment horizontal="center" vertical="center" wrapText="1"/>
    </xf>
    <xf numFmtId="2" fontId="16" fillId="0" borderId="2" xfId="2" applyNumberFormat="1" applyFont="1" applyFill="1" applyBorder="1" applyAlignment="1">
      <alignment horizontal="center" vertical="center"/>
    </xf>
    <xf numFmtId="2" fontId="14" fillId="0" borderId="2" xfId="2" applyNumberFormat="1" applyFont="1" applyFill="1" applyBorder="1" applyAlignment="1">
      <alignment horizontal="center" vertical="top" wrapText="1"/>
    </xf>
    <xf numFmtId="2" fontId="13" fillId="0" borderId="2" xfId="2" applyNumberFormat="1" applyFont="1" applyFill="1" applyBorder="1" applyAlignment="1">
      <alignment horizontal="center" vertical="top" wrapText="1"/>
    </xf>
    <xf numFmtId="0" fontId="16" fillId="0" borderId="2" xfId="2" applyFont="1" applyBorder="1" applyAlignment="1">
      <alignment wrapText="1"/>
    </xf>
    <xf numFmtId="3" fontId="16" fillId="0" borderId="2" xfId="2" applyNumberFormat="1" applyFont="1" applyBorder="1" applyAlignment="1">
      <alignment horizontal="center" vertical="center" wrapText="1"/>
    </xf>
    <xf numFmtId="0" fontId="15" fillId="0" borderId="29" xfId="2" applyFont="1" applyFill="1" applyBorder="1" applyAlignment="1">
      <alignment horizontal="center" vertical="center" wrapText="1"/>
    </xf>
    <xf numFmtId="0" fontId="15" fillId="0" borderId="28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wrapText="1"/>
    </xf>
    <xf numFmtId="2" fontId="15" fillId="0" borderId="28" xfId="2" applyNumberFormat="1" applyFont="1" applyFill="1" applyBorder="1" applyAlignment="1">
      <alignment horizontal="center" vertical="center" wrapText="1"/>
    </xf>
    <xf numFmtId="0" fontId="15" fillId="0" borderId="28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wrapText="1"/>
    </xf>
    <xf numFmtId="1" fontId="16" fillId="0" borderId="2" xfId="2" applyNumberFormat="1" applyFont="1" applyFill="1" applyBorder="1" applyAlignment="1">
      <alignment horizontal="center" vertical="center" wrapText="1"/>
    </xf>
    <xf numFmtId="2" fontId="15" fillId="0" borderId="28" xfId="2" applyNumberFormat="1" applyFont="1" applyFill="1" applyBorder="1" applyAlignment="1">
      <alignment horizontal="center" vertical="center" wrapText="1"/>
    </xf>
    <xf numFmtId="0" fontId="16" fillId="0" borderId="2" xfId="2" applyFont="1" applyBorder="1" applyAlignment="1">
      <alignment wrapText="1"/>
    </xf>
    <xf numFmtId="2" fontId="14" fillId="0" borderId="2" xfId="2" applyNumberFormat="1" applyFont="1" applyFill="1" applyBorder="1" applyAlignment="1">
      <alignment horizontal="center" vertical="top" wrapText="1"/>
    </xf>
    <xf numFmtId="0" fontId="15" fillId="0" borderId="28" xfId="2" applyFont="1" applyFill="1" applyBorder="1" applyAlignment="1">
      <alignment horizontal="center" vertical="center" wrapText="1"/>
    </xf>
    <xf numFmtId="2" fontId="13" fillId="0" borderId="2" xfId="2" applyNumberFormat="1" applyFont="1" applyFill="1" applyBorder="1" applyAlignment="1">
      <alignment horizontal="center" vertical="top" wrapText="1"/>
    </xf>
    <xf numFmtId="0" fontId="16" fillId="0" borderId="2" xfId="2" applyFont="1" applyBorder="1" applyAlignment="1">
      <alignment wrapText="1"/>
    </xf>
    <xf numFmtId="3" fontId="16" fillId="0" borderId="2" xfId="2" applyNumberFormat="1" applyFont="1" applyBorder="1" applyAlignment="1">
      <alignment horizontal="center" vertical="center" wrapText="1"/>
    </xf>
    <xf numFmtId="0" fontId="15" fillId="0" borderId="30" xfId="2" applyFont="1" applyFill="1" applyBorder="1" applyAlignment="1">
      <alignment horizontal="center" vertical="center" wrapText="1"/>
    </xf>
    <xf numFmtId="0" fontId="15" fillId="0" borderId="3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top" wrapText="1"/>
    </xf>
    <xf numFmtId="2" fontId="15" fillId="0" borderId="30" xfId="2" applyNumberFormat="1" applyFont="1" applyFill="1" applyBorder="1" applyAlignment="1">
      <alignment horizontal="center" vertical="center" wrapText="1"/>
    </xf>
    <xf numFmtId="2" fontId="14" fillId="0" borderId="2" xfId="2" applyNumberFormat="1" applyFont="1" applyFill="1" applyBorder="1" applyAlignment="1">
      <alignment horizontal="center" vertical="top" wrapText="1"/>
    </xf>
    <xf numFmtId="0" fontId="15" fillId="0" borderId="29" xfId="2" applyFont="1" applyFill="1" applyBorder="1" applyAlignment="1">
      <alignment horizontal="center" vertical="center" wrapText="1"/>
    </xf>
    <xf numFmtId="2" fontId="13" fillId="0" borderId="27" xfId="2" applyNumberFormat="1" applyFont="1" applyFill="1" applyBorder="1" applyAlignment="1">
      <alignment horizontal="center" vertical="top" wrapText="1"/>
    </xf>
    <xf numFmtId="2" fontId="14" fillId="0" borderId="27" xfId="2" applyNumberFormat="1" applyFont="1" applyFill="1" applyBorder="1" applyAlignment="1">
      <alignment horizontal="center" vertical="top" wrapText="1"/>
    </xf>
    <xf numFmtId="0" fontId="15" fillId="0" borderId="28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wrapText="1"/>
    </xf>
    <xf numFmtId="0" fontId="16" fillId="0" borderId="2" xfId="2" applyFont="1" applyBorder="1" applyAlignment="1">
      <alignment wrapText="1"/>
    </xf>
    <xf numFmtId="3" fontId="16" fillId="0" borderId="2" xfId="2" applyNumberFormat="1" applyFont="1" applyBorder="1" applyAlignment="1">
      <alignment horizontal="center" vertical="center" wrapText="1"/>
    </xf>
    <xf numFmtId="2" fontId="15" fillId="0" borderId="28" xfId="2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wrapText="1"/>
    </xf>
    <xf numFmtId="2" fontId="14" fillId="0" borderId="2" xfId="2" applyNumberFormat="1" applyFont="1" applyFill="1" applyBorder="1" applyAlignment="1">
      <alignment horizontal="center" vertical="top" wrapText="1"/>
    </xf>
    <xf numFmtId="2" fontId="13" fillId="0" borderId="2" xfId="2" applyNumberFormat="1" applyFont="1" applyFill="1" applyBorder="1" applyAlignment="1">
      <alignment horizontal="center" vertical="top" wrapText="1"/>
    </xf>
    <xf numFmtId="0" fontId="16" fillId="0" borderId="2" xfId="2" applyFont="1" applyBorder="1" applyAlignment="1">
      <alignment wrapText="1"/>
    </xf>
    <xf numFmtId="3" fontId="16" fillId="0" borderId="2" xfId="2" applyNumberFormat="1" applyFont="1" applyBorder="1" applyAlignment="1">
      <alignment horizontal="center" vertical="center" wrapText="1"/>
    </xf>
    <xf numFmtId="0" fontId="15" fillId="0" borderId="29" xfId="2" applyFont="1" applyFill="1" applyBorder="1" applyAlignment="1">
      <alignment horizontal="center" vertical="center" wrapText="1"/>
    </xf>
    <xf numFmtId="0" fontId="15" fillId="0" borderId="28" xfId="2" applyFont="1" applyFill="1" applyBorder="1" applyAlignment="1">
      <alignment horizontal="center" vertical="center" wrapText="1"/>
    </xf>
    <xf numFmtId="0" fontId="16" fillId="0" borderId="2" xfId="2" applyFont="1" applyFill="1" applyBorder="1"/>
    <xf numFmtId="2" fontId="15" fillId="0" borderId="29" xfId="2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 applyProtection="1">
      <alignment wrapText="1"/>
      <protection locked="0"/>
    </xf>
    <xf numFmtId="1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15" fillId="0" borderId="28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28" xfId="2" applyFont="1" applyFill="1" applyBorder="1" applyAlignment="1" applyProtection="1">
      <alignment horizontal="center" vertical="center" wrapText="1"/>
      <protection locked="0"/>
    </xf>
    <xf numFmtId="2" fontId="16" fillId="0" borderId="2" xfId="2" applyNumberFormat="1" applyFont="1" applyFill="1" applyBorder="1" applyAlignment="1" applyProtection="1">
      <alignment wrapText="1"/>
      <protection locked="0"/>
    </xf>
    <xf numFmtId="0" fontId="15" fillId="0" borderId="2" xfId="2" applyFont="1" applyFill="1" applyBorder="1" applyAlignment="1" applyProtection="1">
      <alignment horizontal="center" wrapText="1"/>
      <protection locked="0"/>
    </xf>
    <xf numFmtId="2" fontId="14" fillId="0" borderId="2" xfId="2" applyNumberFormat="1" applyFont="1" applyFill="1" applyBorder="1" applyAlignment="1" applyProtection="1">
      <alignment horizontal="center" wrapText="1"/>
      <protection locked="0"/>
    </xf>
    <xf numFmtId="2" fontId="13" fillId="0" borderId="2" xfId="2" applyNumberFormat="1" applyFont="1" applyFill="1" applyBorder="1" applyAlignment="1" applyProtection="1">
      <alignment horizontal="center" wrapText="1"/>
      <protection locked="0"/>
    </xf>
    <xf numFmtId="0" fontId="15" fillId="0" borderId="29" xfId="2" applyFont="1" applyFill="1" applyBorder="1" applyAlignment="1" applyProtection="1">
      <alignment horizontal="center" wrapText="1"/>
      <protection locked="0"/>
    </xf>
    <xf numFmtId="0" fontId="16" fillId="0" borderId="2" xfId="2" applyFont="1" applyBorder="1" applyAlignment="1" applyProtection="1">
      <alignment wrapText="1"/>
      <protection locked="0"/>
    </xf>
    <xf numFmtId="3" fontId="16" fillId="0" borderId="2" xfId="2" applyNumberFormat="1" applyFont="1" applyBorder="1" applyAlignment="1" applyProtection="1">
      <alignment horizontal="center" vertical="center" wrapText="1"/>
      <protection locked="0"/>
    </xf>
    <xf numFmtId="2" fontId="14" fillId="0" borderId="2" xfId="2" applyNumberFormat="1" applyFont="1" applyFill="1" applyBorder="1" applyAlignment="1" applyProtection="1">
      <alignment horizontal="center" vertical="top" wrapText="1"/>
      <protection locked="0"/>
    </xf>
    <xf numFmtId="2" fontId="13" fillId="0" borderId="2" xfId="2" applyNumberFormat="1" applyFont="1" applyFill="1" applyBorder="1" applyAlignment="1" applyProtection="1">
      <alignment horizontal="center" vertical="top" wrapText="1"/>
      <protection locked="0"/>
    </xf>
    <xf numFmtId="0" fontId="16" fillId="0" borderId="27" xfId="2" applyFont="1" applyFill="1" applyBorder="1" applyProtection="1">
      <protection locked="0"/>
    </xf>
    <xf numFmtId="0" fontId="14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14" fillId="0" borderId="2" xfId="2" applyNumberFormat="1" applyFont="1" applyFill="1" applyBorder="1" applyAlignment="1" applyProtection="1">
      <alignment horizontal="center" vertical="center" wrapText="1"/>
      <protection locked="0"/>
    </xf>
    <xf numFmtId="2" fontId="13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28" xfId="2" applyFont="1" applyFill="1" applyBorder="1" applyAlignment="1" applyProtection="1">
      <alignment horizontal="left" vertical="center" wrapText="1"/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Alignment="1" applyProtection="1">
      <alignment horizontal="right"/>
      <protection locked="0"/>
    </xf>
    <xf numFmtId="2" fontId="17" fillId="6" borderId="2" xfId="3" applyNumberFormat="1" applyFill="1" applyBorder="1" applyAlignment="1" applyProtection="1">
      <alignment horizontal="right"/>
      <protection locked="0"/>
    </xf>
    <xf numFmtId="2" fontId="17" fillId="6" borderId="2" xfId="3" applyNumberFormat="1" applyFill="1" applyBorder="1" applyAlignment="1" applyProtection="1">
      <alignment horizontal="right"/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1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2" fontId="17" fillId="6" borderId="2" xfId="3" applyNumberFormat="1" applyFill="1" applyBorder="1" applyProtection="1"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20" activePane="bottomRight" state="frozen"/>
      <selection pane="topRight" activeCell="E1" sqref="E1"/>
      <selection pane="bottomLeft" activeCell="A6" sqref="A6"/>
      <selection pane="bottomRight" activeCell="L473" sqref="L4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81" t="s">
        <v>57</v>
      </c>
      <c r="D1" s="282"/>
      <c r="E1" s="282"/>
      <c r="F1" s="13" t="s">
        <v>16</v>
      </c>
      <c r="G1" s="2" t="s">
        <v>17</v>
      </c>
      <c r="H1" s="283"/>
      <c r="I1" s="283"/>
      <c r="J1" s="283"/>
      <c r="K1" s="283"/>
    </row>
    <row r="2" spans="1:12" ht="18" x14ac:dyDescent="0.2">
      <c r="A2" s="43" t="s">
        <v>6</v>
      </c>
      <c r="C2" s="2"/>
      <c r="G2" s="2" t="s">
        <v>18</v>
      </c>
      <c r="H2" s="283"/>
      <c r="I2" s="283"/>
      <c r="J2" s="283"/>
      <c r="K2" s="28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11</v>
      </c>
      <c r="I3" s="55">
        <v>1</v>
      </c>
      <c r="J3" s="56">
        <v>2024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.75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60">
        <v>90</v>
      </c>
      <c r="G6" s="62">
        <v>15.7</v>
      </c>
      <c r="H6" s="63">
        <v>15.08</v>
      </c>
      <c r="I6" s="62">
        <v>14.65</v>
      </c>
      <c r="J6" s="62">
        <v>257.39999999999998</v>
      </c>
      <c r="K6" s="61">
        <v>294</v>
      </c>
      <c r="L6" s="241">
        <v>43.55</v>
      </c>
    </row>
    <row r="7" spans="1:12" ht="15.75" x14ac:dyDescent="0.25">
      <c r="A7" s="25"/>
      <c r="B7" s="16"/>
      <c r="C7" s="11"/>
      <c r="D7" s="6"/>
      <c r="E7" s="59" t="s">
        <v>54</v>
      </c>
      <c r="F7" s="138">
        <v>150</v>
      </c>
      <c r="G7" s="140">
        <v>6.3150000000000004</v>
      </c>
      <c r="H7" s="140">
        <v>4.5049999999999999</v>
      </c>
      <c r="I7" s="140">
        <v>38.851999999999997</v>
      </c>
      <c r="J7" s="140">
        <v>221.25</v>
      </c>
      <c r="K7" s="145">
        <v>302</v>
      </c>
      <c r="L7" s="242">
        <v>8.8000000000000007</v>
      </c>
    </row>
    <row r="8" spans="1:12" ht="15.75" x14ac:dyDescent="0.25">
      <c r="A8" s="25"/>
      <c r="B8" s="16"/>
      <c r="C8" s="11"/>
      <c r="D8" s="7" t="s">
        <v>22</v>
      </c>
      <c r="E8" s="64" t="s">
        <v>49</v>
      </c>
      <c r="F8" s="158">
        <v>200</v>
      </c>
      <c r="G8" s="156">
        <v>7.0000000000000007E-2</v>
      </c>
      <c r="H8" s="157">
        <v>0.02</v>
      </c>
      <c r="I8" s="156">
        <v>15</v>
      </c>
      <c r="J8" s="156">
        <v>60</v>
      </c>
      <c r="K8" s="145">
        <v>376</v>
      </c>
      <c r="L8" s="243">
        <v>3.1</v>
      </c>
    </row>
    <row r="9" spans="1:12" ht="15.75" x14ac:dyDescent="0.25">
      <c r="A9" s="25"/>
      <c r="B9" s="16"/>
      <c r="C9" s="11"/>
      <c r="D9" s="7" t="s">
        <v>23</v>
      </c>
      <c r="E9" s="65" t="s">
        <v>46</v>
      </c>
      <c r="F9" s="69">
        <v>30</v>
      </c>
      <c r="G9" s="66">
        <v>2.37</v>
      </c>
      <c r="H9" s="68">
        <v>0.3</v>
      </c>
      <c r="I9" s="66">
        <v>14.49</v>
      </c>
      <c r="J9" s="66">
        <v>70.14</v>
      </c>
      <c r="K9" s="67"/>
      <c r="L9" s="244">
        <v>3</v>
      </c>
    </row>
    <row r="10" spans="1:12" ht="15.75" x14ac:dyDescent="0.25">
      <c r="A10" s="25"/>
      <c r="B10" s="16"/>
      <c r="C10" s="11"/>
      <c r="D10" s="7" t="s">
        <v>24</v>
      </c>
      <c r="E10" s="70"/>
      <c r="F10" s="71"/>
      <c r="G10" s="73"/>
      <c r="H10" s="74"/>
      <c r="I10" s="73"/>
      <c r="J10" s="73"/>
      <c r="K10" s="72"/>
      <c r="L10" s="51"/>
    </row>
    <row r="11" spans="1:12" ht="15.75" x14ac:dyDescent="0.25">
      <c r="A11" s="25"/>
      <c r="B11" s="16"/>
      <c r="C11" s="11"/>
      <c r="D11" s="6" t="s">
        <v>47</v>
      </c>
      <c r="E11" s="75" t="s">
        <v>55</v>
      </c>
      <c r="F11" s="76">
        <v>30</v>
      </c>
      <c r="G11" s="78">
        <v>0.3</v>
      </c>
      <c r="H11" s="78">
        <v>0.3</v>
      </c>
      <c r="I11" s="78">
        <v>0.51</v>
      </c>
      <c r="J11" s="78">
        <v>3</v>
      </c>
      <c r="K11" s="77">
        <v>70</v>
      </c>
      <c r="L11" s="245">
        <v>9</v>
      </c>
    </row>
    <row r="12" spans="1:12" ht="15" x14ac:dyDescent="0.25">
      <c r="A12" s="25"/>
      <c r="B12" s="16"/>
      <c r="C12" s="11"/>
      <c r="D12" s="6"/>
      <c r="E12" s="50" t="s">
        <v>56</v>
      </c>
      <c r="F12" s="51">
        <v>22</v>
      </c>
      <c r="G12" s="51">
        <v>1.32</v>
      </c>
      <c r="H12" s="51">
        <v>6.16</v>
      </c>
      <c r="I12" s="51">
        <v>13.2</v>
      </c>
      <c r="J12" s="51">
        <v>114.4</v>
      </c>
      <c r="K12" s="52"/>
      <c r="L12" s="246">
        <v>14.55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522</v>
      </c>
      <c r="G13" s="21">
        <f t="shared" ref="G13:J13" si="0">SUM(G6:G12)</f>
        <v>26.075000000000003</v>
      </c>
      <c r="H13" s="21">
        <f t="shared" si="0"/>
        <v>26.365000000000002</v>
      </c>
      <c r="I13" s="21">
        <f t="shared" si="0"/>
        <v>96.701999999999998</v>
      </c>
      <c r="J13" s="21">
        <f t="shared" si="0"/>
        <v>726.18999999999994</v>
      </c>
      <c r="K13" s="27"/>
      <c r="L13" s="21">
        <f t="shared" ref="L13" si="1">SUM(L6:L12)</f>
        <v>81.999999999999986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279" t="s">
        <v>4</v>
      </c>
      <c r="D47" s="280"/>
      <c r="E47" s="33"/>
      <c r="F47" s="34">
        <f>F13+F17+F27+F32+F39+F46</f>
        <v>522</v>
      </c>
      <c r="G47" s="34">
        <f t="shared" ref="G47:J47" si="7">G13+G17+G27+G32+G39+G46</f>
        <v>26.075000000000003</v>
      </c>
      <c r="H47" s="34">
        <f t="shared" si="7"/>
        <v>26.365000000000002</v>
      </c>
      <c r="I47" s="34">
        <f t="shared" si="7"/>
        <v>96.701999999999998</v>
      </c>
      <c r="J47" s="34">
        <f t="shared" si="7"/>
        <v>726.18999999999994</v>
      </c>
      <c r="K47" s="35"/>
      <c r="L47" s="34">
        <f ca="1">L13+L17+L27+L32+L39+L46</f>
        <v>0</v>
      </c>
    </row>
    <row r="48" spans="1:12" ht="15.75" x14ac:dyDescent="0.25">
      <c r="A48" s="15">
        <v>1</v>
      </c>
      <c r="B48" s="16">
        <v>2</v>
      </c>
      <c r="C48" s="24" t="s">
        <v>20</v>
      </c>
      <c r="D48" s="5" t="s">
        <v>21</v>
      </c>
      <c r="E48" s="79" t="s">
        <v>48</v>
      </c>
      <c r="F48" s="81">
        <v>120</v>
      </c>
      <c r="G48" s="82">
        <v>11.7</v>
      </c>
      <c r="H48" s="82">
        <v>5.94</v>
      </c>
      <c r="I48" s="82">
        <v>4.5599999999999996</v>
      </c>
      <c r="J48" s="82">
        <v>126</v>
      </c>
      <c r="K48" s="80">
        <v>229</v>
      </c>
      <c r="L48" s="235">
        <v>36.61</v>
      </c>
    </row>
    <row r="49" spans="1:12" ht="15.75" x14ac:dyDescent="0.25">
      <c r="A49" s="15"/>
      <c r="B49" s="16"/>
      <c r="C49" s="11"/>
      <c r="D49" s="6"/>
      <c r="E49" s="83" t="s">
        <v>58</v>
      </c>
      <c r="F49" s="84">
        <v>105</v>
      </c>
      <c r="G49" s="86">
        <v>1.98</v>
      </c>
      <c r="H49" s="87">
        <v>5.3</v>
      </c>
      <c r="I49" s="86">
        <v>13.93</v>
      </c>
      <c r="J49" s="86">
        <v>187</v>
      </c>
      <c r="K49" s="85">
        <v>125</v>
      </c>
      <c r="L49" s="236">
        <v>12.29</v>
      </c>
    </row>
    <row r="50" spans="1:12" ht="15.75" x14ac:dyDescent="0.25">
      <c r="A50" s="15"/>
      <c r="B50" s="16"/>
      <c r="C50" s="11"/>
      <c r="D50" s="7" t="s">
        <v>22</v>
      </c>
      <c r="E50" s="88" t="s">
        <v>49</v>
      </c>
      <c r="F50" s="92">
        <v>200</v>
      </c>
      <c r="G50" s="89">
        <v>7.0000000000000007E-2</v>
      </c>
      <c r="H50" s="91">
        <v>0.02</v>
      </c>
      <c r="I50" s="89">
        <v>15</v>
      </c>
      <c r="J50" s="89">
        <v>60</v>
      </c>
      <c r="K50" s="90">
        <v>376</v>
      </c>
      <c r="L50" s="237">
        <v>3.1</v>
      </c>
    </row>
    <row r="51" spans="1:12" ht="16.5" thickBot="1" x14ac:dyDescent="0.3">
      <c r="A51" s="15"/>
      <c r="B51" s="16"/>
      <c r="C51" s="11"/>
      <c r="D51" s="7" t="s">
        <v>23</v>
      </c>
      <c r="E51" s="93" t="s">
        <v>46</v>
      </c>
      <c r="F51" s="96">
        <v>30</v>
      </c>
      <c r="G51" s="94">
        <v>2.37</v>
      </c>
      <c r="H51" s="95">
        <v>0.3</v>
      </c>
      <c r="I51" s="94">
        <v>14.49</v>
      </c>
      <c r="J51" s="94">
        <v>70.14</v>
      </c>
      <c r="K51" s="52"/>
      <c r="L51" s="238">
        <v>3</v>
      </c>
    </row>
    <row r="52" spans="1:12" ht="15.75" x14ac:dyDescent="0.25">
      <c r="A52" s="15"/>
      <c r="B52" s="16"/>
      <c r="C52" s="11"/>
      <c r="D52" s="7" t="s">
        <v>24</v>
      </c>
      <c r="E52" s="97" t="s">
        <v>50</v>
      </c>
      <c r="F52" s="101">
        <v>100</v>
      </c>
      <c r="G52" s="98">
        <v>0.4</v>
      </c>
      <c r="H52" s="100">
        <v>0.4</v>
      </c>
      <c r="I52" s="98">
        <v>9.8000000000000007</v>
      </c>
      <c r="J52" s="98">
        <v>47</v>
      </c>
      <c r="K52" s="99">
        <v>338</v>
      </c>
      <c r="L52" s="239">
        <v>15</v>
      </c>
    </row>
    <row r="53" spans="1:12" ht="15.75" x14ac:dyDescent="0.25">
      <c r="A53" s="15"/>
      <c r="B53" s="16"/>
      <c r="C53" s="11"/>
      <c r="D53" s="6" t="s">
        <v>47</v>
      </c>
      <c r="E53" s="102" t="s">
        <v>59</v>
      </c>
      <c r="F53" s="105">
        <v>40</v>
      </c>
      <c r="G53" s="104">
        <v>0.45</v>
      </c>
      <c r="H53" s="104">
        <v>0.04</v>
      </c>
      <c r="I53" s="104">
        <v>1.4</v>
      </c>
      <c r="J53" s="104">
        <v>8</v>
      </c>
      <c r="K53" s="103">
        <v>70</v>
      </c>
      <c r="L53" s="240">
        <v>12</v>
      </c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595</v>
      </c>
      <c r="G55" s="21">
        <f t="shared" ref="G55" si="8">SUM(G48:G54)</f>
        <v>16.97</v>
      </c>
      <c r="H55" s="21">
        <f t="shared" ref="H55" si="9">SUM(H48:H54)</f>
        <v>12</v>
      </c>
      <c r="I55" s="21">
        <f t="shared" ref="I55" si="10">SUM(I48:I54)</f>
        <v>59.18</v>
      </c>
      <c r="J55" s="21">
        <f t="shared" ref="J55" si="11">SUM(J48:J54)</f>
        <v>498.14</v>
      </c>
      <c r="K55" s="27"/>
      <c r="L55" s="21">
        <f t="shared" ref="L55:L97" si="12">SUM(L48:L54)</f>
        <v>82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279" t="s">
        <v>4</v>
      </c>
      <c r="D89" s="280"/>
      <c r="E89" s="33"/>
      <c r="F89" s="34">
        <f>F55+F59+F69+F74+F81+F88</f>
        <v>595</v>
      </c>
      <c r="G89" s="34">
        <f t="shared" ref="G89" si="38">G55+G59+G69+G74+G81+G88</f>
        <v>16.97</v>
      </c>
      <c r="H89" s="34">
        <f t="shared" ref="H89" si="39">H55+H59+H69+H74+H81+H88</f>
        <v>12</v>
      </c>
      <c r="I89" s="34">
        <f t="shared" ref="I89" si="40">I55+I59+I69+I74+I81+I88</f>
        <v>59.18</v>
      </c>
      <c r="J89" s="34">
        <f t="shared" ref="J89" si="41">J55+J59+J69+J74+J81+J88</f>
        <v>498.14</v>
      </c>
      <c r="K89" s="35"/>
      <c r="L89" s="34">
        <f t="shared" ref="L89" ca="1" si="42">L55+L59+L69+L74+L81+L88</f>
        <v>0</v>
      </c>
    </row>
    <row r="90" spans="1:12" ht="15.75" x14ac:dyDescent="0.25">
      <c r="A90" s="22">
        <v>1</v>
      </c>
      <c r="B90" s="23">
        <v>3</v>
      </c>
      <c r="C90" s="24" t="s">
        <v>20</v>
      </c>
      <c r="D90" s="5" t="s">
        <v>21</v>
      </c>
      <c r="E90" s="106" t="s">
        <v>60</v>
      </c>
      <c r="F90" s="108">
        <v>55</v>
      </c>
      <c r="G90" s="109">
        <v>10.29</v>
      </c>
      <c r="H90" s="109">
        <v>7</v>
      </c>
      <c r="I90" s="109">
        <v>11.05</v>
      </c>
      <c r="J90" s="109">
        <v>148</v>
      </c>
      <c r="K90" s="107">
        <v>223</v>
      </c>
      <c r="L90" s="231">
        <v>23.51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.75" x14ac:dyDescent="0.25">
      <c r="A92" s="25"/>
      <c r="B92" s="16"/>
      <c r="C92" s="11"/>
      <c r="D92" s="7" t="s">
        <v>22</v>
      </c>
      <c r="E92" s="110" t="s">
        <v>62</v>
      </c>
      <c r="F92" s="158">
        <v>200</v>
      </c>
      <c r="G92" s="156">
        <v>7.0000000000000007E-2</v>
      </c>
      <c r="H92" s="157">
        <v>0.02</v>
      </c>
      <c r="I92" s="156">
        <v>15</v>
      </c>
      <c r="J92" s="156">
        <v>60</v>
      </c>
      <c r="K92" s="145">
        <v>376</v>
      </c>
      <c r="L92" s="232">
        <v>3.1</v>
      </c>
    </row>
    <row r="93" spans="1:12" ht="15.75" x14ac:dyDescent="0.25">
      <c r="A93" s="25"/>
      <c r="B93" s="16"/>
      <c r="C93" s="11"/>
      <c r="D93" s="7" t="s">
        <v>23</v>
      </c>
      <c r="E93" s="111"/>
      <c r="F93" s="114"/>
      <c r="G93" s="112"/>
      <c r="H93" s="113"/>
      <c r="I93" s="112"/>
      <c r="J93" s="112"/>
      <c r="K93" s="52"/>
      <c r="L93" s="51"/>
    </row>
    <row r="94" spans="1:12" ht="15.75" x14ac:dyDescent="0.25">
      <c r="A94" s="25"/>
      <c r="B94" s="16"/>
      <c r="C94" s="11"/>
      <c r="D94" s="7" t="s">
        <v>24</v>
      </c>
      <c r="E94" s="115" t="s">
        <v>50</v>
      </c>
      <c r="F94" s="116">
        <v>200</v>
      </c>
      <c r="G94" s="118">
        <v>0.8</v>
      </c>
      <c r="H94" s="118">
        <v>0.8</v>
      </c>
      <c r="I94" s="118">
        <v>19.600000000000001</v>
      </c>
      <c r="J94" s="118" t="s">
        <v>61</v>
      </c>
      <c r="K94" s="117">
        <v>338</v>
      </c>
      <c r="L94" s="233">
        <v>30</v>
      </c>
    </row>
    <row r="95" spans="1:12" ht="15.75" x14ac:dyDescent="0.25">
      <c r="A95" s="25"/>
      <c r="B95" s="16"/>
      <c r="C95" s="11"/>
      <c r="D95" s="6" t="s">
        <v>47</v>
      </c>
      <c r="E95" s="119"/>
      <c r="F95" s="120"/>
      <c r="G95" s="121"/>
      <c r="H95" s="121"/>
      <c r="I95" s="121"/>
      <c r="J95" s="121"/>
      <c r="K95" s="52"/>
      <c r="L95" s="51"/>
    </row>
    <row r="96" spans="1:12" ht="15" x14ac:dyDescent="0.25">
      <c r="A96" s="25"/>
      <c r="B96" s="16"/>
      <c r="C96" s="11"/>
      <c r="D96" s="6"/>
      <c r="E96" s="50" t="s">
        <v>52</v>
      </c>
      <c r="F96" s="51">
        <v>45</v>
      </c>
      <c r="G96" s="51">
        <v>0.11</v>
      </c>
      <c r="H96" s="51">
        <v>8.5500000000000007</v>
      </c>
      <c r="I96" s="51" t="s">
        <v>63</v>
      </c>
      <c r="J96" s="51">
        <v>188.55</v>
      </c>
      <c r="K96" s="52"/>
      <c r="L96" s="234">
        <v>25.39</v>
      </c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43">SUM(G90:G96)</f>
        <v>11.27</v>
      </c>
      <c r="H97" s="21">
        <f t="shared" ref="H97" si="44">SUM(H90:H96)</f>
        <v>16.37</v>
      </c>
      <c r="I97" s="21">
        <f t="shared" ref="I97" si="45">SUM(I90:I96)</f>
        <v>45.650000000000006</v>
      </c>
      <c r="J97" s="21">
        <f t="shared" ref="J97" si="46">SUM(J90:J96)</f>
        <v>396.55</v>
      </c>
      <c r="K97" s="27"/>
      <c r="L97" s="21">
        <f t="shared" si="12"/>
        <v>82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279" t="s">
        <v>4</v>
      </c>
      <c r="D131" s="280"/>
      <c r="E131" s="33"/>
      <c r="F131" s="34">
        <f>F97+F101+F111+F116+F123+F130</f>
        <v>500</v>
      </c>
      <c r="G131" s="34">
        <f t="shared" ref="G131" si="72">G97+G101+G111+G116+G123+G130</f>
        <v>11.27</v>
      </c>
      <c r="H131" s="34">
        <f t="shared" ref="H131" si="73">H97+H101+H111+H116+H123+H130</f>
        <v>16.37</v>
      </c>
      <c r="I131" s="34">
        <f t="shared" ref="I131" si="74">I97+I101+I111+I116+I123+I130</f>
        <v>45.650000000000006</v>
      </c>
      <c r="J131" s="34">
        <f t="shared" ref="J131" si="75">J97+J101+J111+J116+J123+J130</f>
        <v>396.55</v>
      </c>
      <c r="K131" s="35"/>
      <c r="L131" s="34">
        <f t="shared" ref="L131" ca="1" si="76">L97+L101+L111+L116+L123+L130</f>
        <v>0</v>
      </c>
    </row>
    <row r="132" spans="1:12" ht="15.75" x14ac:dyDescent="0.25">
      <c r="A132" s="22">
        <v>1</v>
      </c>
      <c r="B132" s="23">
        <v>4</v>
      </c>
      <c r="C132" s="24" t="s">
        <v>20</v>
      </c>
      <c r="D132" s="5" t="s">
        <v>21</v>
      </c>
      <c r="E132" s="122" t="s">
        <v>64</v>
      </c>
      <c r="F132" s="124">
        <v>125</v>
      </c>
      <c r="G132" s="125">
        <v>27.7</v>
      </c>
      <c r="H132" s="125">
        <v>12.89</v>
      </c>
      <c r="I132" s="125">
        <v>0.1</v>
      </c>
      <c r="J132" s="125">
        <v>202.5</v>
      </c>
      <c r="K132" s="123">
        <v>293</v>
      </c>
      <c r="L132" s="226">
        <v>48.78</v>
      </c>
    </row>
    <row r="133" spans="1:12" ht="15.75" x14ac:dyDescent="0.25">
      <c r="A133" s="25"/>
      <c r="B133" s="16"/>
      <c r="C133" s="11"/>
      <c r="D133" s="6"/>
      <c r="E133" s="126" t="s">
        <v>65</v>
      </c>
      <c r="F133" s="128">
        <v>150</v>
      </c>
      <c r="G133" s="129">
        <v>6.31</v>
      </c>
      <c r="H133" s="129">
        <v>4.5</v>
      </c>
      <c r="I133" s="129">
        <v>38.85</v>
      </c>
      <c r="J133" s="129">
        <v>243.75</v>
      </c>
      <c r="K133" s="127"/>
      <c r="L133" s="227">
        <v>12.12</v>
      </c>
    </row>
    <row r="134" spans="1:12" ht="15.75" x14ac:dyDescent="0.25">
      <c r="A134" s="25"/>
      <c r="B134" s="16"/>
      <c r="C134" s="11"/>
      <c r="D134" s="7" t="s">
        <v>22</v>
      </c>
      <c r="E134" s="50" t="s">
        <v>62</v>
      </c>
      <c r="F134" s="158">
        <v>200</v>
      </c>
      <c r="G134" s="156">
        <v>7.0000000000000007E-2</v>
      </c>
      <c r="H134" s="157">
        <v>0.02</v>
      </c>
      <c r="I134" s="156">
        <v>15</v>
      </c>
      <c r="J134" s="156">
        <v>60</v>
      </c>
      <c r="K134" s="145">
        <v>376</v>
      </c>
      <c r="L134" s="230">
        <v>3.1</v>
      </c>
    </row>
    <row r="135" spans="1:12" ht="15.75" x14ac:dyDescent="0.25">
      <c r="A135" s="25"/>
      <c r="B135" s="16"/>
      <c r="C135" s="11"/>
      <c r="D135" s="7" t="s">
        <v>23</v>
      </c>
      <c r="E135" s="50" t="s">
        <v>68</v>
      </c>
      <c r="F135" s="158">
        <v>30</v>
      </c>
      <c r="G135" s="156">
        <v>2.37</v>
      </c>
      <c r="H135" s="157">
        <v>0.3</v>
      </c>
      <c r="I135" s="156">
        <v>14.49</v>
      </c>
      <c r="J135" s="156">
        <v>70.14</v>
      </c>
      <c r="K135" s="52"/>
      <c r="L135" s="229">
        <v>3</v>
      </c>
    </row>
    <row r="136" spans="1:12" ht="15.75" x14ac:dyDescent="0.25">
      <c r="A136" s="25"/>
      <c r="B136" s="16"/>
      <c r="C136" s="11"/>
      <c r="D136" s="7" t="s">
        <v>24</v>
      </c>
      <c r="E136" s="130"/>
      <c r="F136" s="134"/>
      <c r="G136" s="131"/>
      <c r="H136" s="133"/>
      <c r="I136" s="131"/>
      <c r="J136" s="131"/>
      <c r="K136" s="132"/>
      <c r="L136" s="51"/>
    </row>
    <row r="137" spans="1:12" ht="15" x14ac:dyDescent="0.25">
      <c r="A137" s="25"/>
      <c r="B137" s="16"/>
      <c r="C137" s="11"/>
      <c r="D137" s="6" t="s">
        <v>47</v>
      </c>
      <c r="E137" s="50" t="s">
        <v>55</v>
      </c>
      <c r="F137" s="51">
        <v>50</v>
      </c>
      <c r="G137" s="51">
        <v>0.5</v>
      </c>
      <c r="H137" s="51" t="s">
        <v>66</v>
      </c>
      <c r="I137" s="51" t="s">
        <v>67</v>
      </c>
      <c r="J137" s="51">
        <v>5</v>
      </c>
      <c r="K137" s="52">
        <v>70</v>
      </c>
      <c r="L137" s="228">
        <v>15</v>
      </c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555</v>
      </c>
      <c r="G139" s="21">
        <f t="shared" ref="G139" si="77">SUM(G132:G138)</f>
        <v>36.949999999999996</v>
      </c>
      <c r="H139" s="21">
        <f t="shared" ref="H139" si="78">SUM(H132:H138)</f>
        <v>17.71</v>
      </c>
      <c r="I139" s="21">
        <f t="shared" ref="I139" si="79">SUM(I132:I138)</f>
        <v>68.44</v>
      </c>
      <c r="J139" s="21">
        <f t="shared" ref="J139" si="80">SUM(J132:J138)</f>
        <v>581.39</v>
      </c>
      <c r="K139" s="27"/>
      <c r="L139" s="21">
        <f t="shared" ref="L139:L181" si="81">SUM(L132:L138)</f>
        <v>82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279" t="s">
        <v>4</v>
      </c>
      <c r="D173" s="280"/>
      <c r="E173" s="33"/>
      <c r="F173" s="34">
        <f>F139+F143+F153+F158+F165+F172</f>
        <v>555</v>
      </c>
      <c r="G173" s="34">
        <f t="shared" ref="G173" si="107">G139+G143+G153+G158+G165+G172</f>
        <v>36.949999999999996</v>
      </c>
      <c r="H173" s="34">
        <f t="shared" ref="H173" si="108">H139+H143+H153+H158+H165+H172</f>
        <v>17.71</v>
      </c>
      <c r="I173" s="34">
        <f t="shared" ref="I173" si="109">I139+I143+I153+I158+I165+I172</f>
        <v>68.44</v>
      </c>
      <c r="J173" s="34">
        <f t="shared" ref="J173" si="110">J139+J143+J153+J158+J165+J172</f>
        <v>581.39</v>
      </c>
      <c r="K173" s="35"/>
      <c r="L173" s="34">
        <f t="shared" ref="L173" ca="1" si="111">L139+L143+L153+L158+L165+L172</f>
        <v>0</v>
      </c>
    </row>
    <row r="174" spans="1:12" ht="15.75" x14ac:dyDescent="0.25">
      <c r="A174" s="22">
        <v>1</v>
      </c>
      <c r="B174" s="23">
        <v>5</v>
      </c>
      <c r="C174" s="24" t="s">
        <v>20</v>
      </c>
      <c r="D174" s="5" t="s">
        <v>21</v>
      </c>
      <c r="E174" s="135" t="s">
        <v>45</v>
      </c>
      <c r="F174" s="137">
        <v>90</v>
      </c>
      <c r="G174" s="141">
        <v>15.7</v>
      </c>
      <c r="H174" s="142">
        <v>15.08</v>
      </c>
      <c r="I174" s="141">
        <v>14.65</v>
      </c>
      <c r="J174" s="141">
        <v>257.39999999999998</v>
      </c>
      <c r="K174" s="139">
        <v>294</v>
      </c>
      <c r="L174" s="247">
        <v>43.55</v>
      </c>
    </row>
    <row r="175" spans="1:12" ht="15.75" x14ac:dyDescent="0.25">
      <c r="A175" s="25"/>
      <c r="B175" s="16"/>
      <c r="C175" s="11"/>
      <c r="D175" s="6"/>
      <c r="E175" s="136" t="s">
        <v>69</v>
      </c>
      <c r="F175" s="138">
        <v>150</v>
      </c>
      <c r="G175" s="140">
        <v>5.51</v>
      </c>
      <c r="H175" s="140">
        <v>4.5049999999999999</v>
      </c>
      <c r="I175" s="140">
        <v>26.44</v>
      </c>
      <c r="J175" s="140">
        <v>168.45</v>
      </c>
      <c r="K175" s="139">
        <v>309</v>
      </c>
      <c r="L175" s="248">
        <v>15.55</v>
      </c>
    </row>
    <row r="176" spans="1:12" ht="15.75" x14ac:dyDescent="0.25">
      <c r="A176" s="25"/>
      <c r="B176" s="16"/>
      <c r="C176" s="11"/>
      <c r="D176" s="7" t="s">
        <v>22</v>
      </c>
      <c r="E176" s="143" t="s">
        <v>70</v>
      </c>
      <c r="F176" s="147">
        <v>200</v>
      </c>
      <c r="G176" s="144">
        <v>1.52</v>
      </c>
      <c r="H176" s="146">
        <v>1.35</v>
      </c>
      <c r="I176" s="144" t="s">
        <v>71</v>
      </c>
      <c r="J176" s="144" t="s">
        <v>72</v>
      </c>
      <c r="K176" s="145">
        <v>376</v>
      </c>
      <c r="L176" s="249">
        <v>9.9</v>
      </c>
    </row>
    <row r="177" spans="1:12" ht="15.75" x14ac:dyDescent="0.25">
      <c r="A177" s="25"/>
      <c r="B177" s="16"/>
      <c r="C177" s="11"/>
      <c r="D177" s="7" t="s">
        <v>23</v>
      </c>
      <c r="E177" s="148" t="s">
        <v>46</v>
      </c>
      <c r="F177" s="151">
        <v>30</v>
      </c>
      <c r="G177" s="149">
        <v>2.37</v>
      </c>
      <c r="H177" s="150">
        <v>0.3</v>
      </c>
      <c r="I177" s="149">
        <v>14.49</v>
      </c>
      <c r="J177" s="149">
        <v>70.14</v>
      </c>
      <c r="K177" s="52"/>
      <c r="L177" s="250">
        <v>4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.75" x14ac:dyDescent="0.25">
      <c r="A179" s="25"/>
      <c r="B179" s="16"/>
      <c r="C179" s="11"/>
      <c r="D179" s="6" t="s">
        <v>47</v>
      </c>
      <c r="E179" s="152" t="s">
        <v>73</v>
      </c>
      <c r="F179" s="153">
        <v>30</v>
      </c>
      <c r="G179" s="155">
        <v>0.51</v>
      </c>
      <c r="H179" s="155">
        <v>1.5</v>
      </c>
      <c r="I179" s="155">
        <v>2.5299999999999998</v>
      </c>
      <c r="J179" s="155" t="s">
        <v>74</v>
      </c>
      <c r="K179" s="154">
        <v>47</v>
      </c>
      <c r="L179" s="251">
        <v>9</v>
      </c>
    </row>
    <row r="180" spans="1:12" ht="15.75" x14ac:dyDescent="0.25">
      <c r="A180" s="25"/>
      <c r="B180" s="16"/>
      <c r="C180" s="11"/>
      <c r="D180" s="6"/>
      <c r="E180" s="50"/>
      <c r="F180" s="158"/>
      <c r="G180" s="156"/>
      <c r="H180" s="157"/>
      <c r="I180" s="156"/>
      <c r="J180" s="156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25.610000000000003</v>
      </c>
      <c r="H181" s="21">
        <f t="shared" ref="H181" si="113">SUM(H174:H180)</f>
        <v>22.735000000000003</v>
      </c>
      <c r="I181" s="21">
        <f t="shared" ref="I181" si="114">SUM(I174:I180)</f>
        <v>58.110000000000007</v>
      </c>
      <c r="J181" s="21">
        <f t="shared" ref="J181" si="115">SUM(J174:J180)</f>
        <v>495.98999999999995</v>
      </c>
      <c r="K181" s="27"/>
      <c r="L181" s="21">
        <f t="shared" si="81"/>
        <v>82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279" t="s">
        <v>4</v>
      </c>
      <c r="D215" s="280"/>
      <c r="E215" s="33"/>
      <c r="F215" s="34">
        <f>F181+F185+F195+F200+F207+F214</f>
        <v>500</v>
      </c>
      <c r="G215" s="34">
        <f t="shared" ref="G215" si="141">G181+G185+G195+G200+G207+G214</f>
        <v>25.610000000000003</v>
      </c>
      <c r="H215" s="34">
        <f t="shared" ref="H215" si="142">H181+H185+H195+H200+H207+H214</f>
        <v>22.735000000000003</v>
      </c>
      <c r="I215" s="34">
        <f t="shared" ref="I215" si="143">I181+I185+I195+I200+I207+I214</f>
        <v>58.110000000000007</v>
      </c>
      <c r="J215" s="34">
        <f t="shared" ref="J215" si="144">J181+J185+J195+J200+J207+J214</f>
        <v>495.98999999999995</v>
      </c>
      <c r="K215" s="35"/>
      <c r="L215" s="34">
        <f t="shared" ref="L215" ca="1" si="145">L181+L185+L195+L200+L207+L214</f>
        <v>0</v>
      </c>
    </row>
    <row r="216" spans="1:12" ht="15.75" x14ac:dyDescent="0.25">
      <c r="A216" s="22">
        <v>1</v>
      </c>
      <c r="B216" s="23">
        <v>6</v>
      </c>
      <c r="C216" s="24" t="s">
        <v>20</v>
      </c>
      <c r="D216" s="5" t="s">
        <v>21</v>
      </c>
      <c r="E216" s="208"/>
      <c r="F216" s="209"/>
      <c r="G216" s="210"/>
      <c r="H216" s="210"/>
      <c r="I216" s="210"/>
      <c r="J216" s="210"/>
      <c r="K216" s="211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.75" x14ac:dyDescent="0.25">
      <c r="A218" s="25"/>
      <c r="B218" s="16"/>
      <c r="C218" s="11"/>
      <c r="D218" s="7" t="s">
        <v>22</v>
      </c>
      <c r="E218" s="212"/>
      <c r="F218" s="213"/>
      <c r="G218" s="214"/>
      <c r="H218" s="215"/>
      <c r="I218" s="214"/>
      <c r="J218" s="214"/>
      <c r="K218" s="216"/>
      <c r="L218" s="51"/>
    </row>
    <row r="219" spans="1:12" ht="15.75" x14ac:dyDescent="0.25">
      <c r="A219" s="25"/>
      <c r="B219" s="16"/>
      <c r="C219" s="11"/>
      <c r="D219" s="7" t="s">
        <v>23</v>
      </c>
      <c r="E219" s="217"/>
      <c r="F219" s="218"/>
      <c r="G219" s="219"/>
      <c r="H219" s="220"/>
      <c r="I219" s="219"/>
      <c r="J219" s="219"/>
      <c r="K219" s="52"/>
      <c r="L219" s="51"/>
    </row>
    <row r="220" spans="1:12" ht="15.75" x14ac:dyDescent="0.25">
      <c r="A220" s="25"/>
      <c r="B220" s="16"/>
      <c r="C220" s="11"/>
      <c r="D220" s="7" t="s">
        <v>24</v>
      </c>
      <c r="E220" s="221"/>
      <c r="F220" s="222"/>
      <c r="G220" s="223"/>
      <c r="H220" s="224"/>
      <c r="I220" s="223"/>
      <c r="J220" s="223"/>
      <c r="K220" s="225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279" t="s">
        <v>4</v>
      </c>
      <c r="D257" s="280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.75" x14ac:dyDescent="0.25">
      <c r="A258" s="22">
        <v>1</v>
      </c>
      <c r="B258" s="23">
        <v>7</v>
      </c>
      <c r="C258" s="24" t="s">
        <v>20</v>
      </c>
      <c r="D258" s="5" t="s">
        <v>21</v>
      </c>
      <c r="E258" s="206"/>
      <c r="F258" s="204"/>
      <c r="G258" s="198"/>
      <c r="H258" s="198"/>
      <c r="I258" s="198"/>
      <c r="J258" s="198"/>
      <c r="K258" s="205"/>
      <c r="L258" s="48"/>
    </row>
    <row r="259" spans="1:12" ht="15.75" x14ac:dyDescent="0.25">
      <c r="A259" s="25"/>
      <c r="B259" s="16"/>
      <c r="C259" s="11"/>
      <c r="D259" s="6"/>
      <c r="E259" s="159"/>
      <c r="F259" s="204"/>
      <c r="G259" s="198"/>
      <c r="H259" s="198"/>
      <c r="I259" s="198"/>
      <c r="J259" s="198"/>
      <c r="K259" s="205"/>
      <c r="L259" s="51"/>
    </row>
    <row r="260" spans="1:12" ht="15.75" x14ac:dyDescent="0.25">
      <c r="A260" s="25"/>
      <c r="B260" s="16"/>
      <c r="C260" s="11"/>
      <c r="D260" s="7" t="s">
        <v>22</v>
      </c>
      <c r="E260" s="161"/>
      <c r="F260" s="204"/>
      <c r="G260" s="162"/>
      <c r="H260" s="162"/>
      <c r="I260" s="162"/>
      <c r="J260" s="162"/>
      <c r="K260" s="160"/>
      <c r="L260" s="51"/>
    </row>
    <row r="261" spans="1:12" ht="15.75" x14ac:dyDescent="0.25">
      <c r="A261" s="25"/>
      <c r="B261" s="16"/>
      <c r="C261" s="11"/>
      <c r="D261" s="7" t="s">
        <v>23</v>
      </c>
      <c r="E261" s="202"/>
      <c r="F261" s="203"/>
      <c r="G261" s="200"/>
      <c r="H261" s="201"/>
      <c r="I261" s="200"/>
      <c r="J261" s="200"/>
      <c r="K261" s="52"/>
      <c r="L261" s="51"/>
    </row>
    <row r="262" spans="1:12" ht="15.75" x14ac:dyDescent="0.25">
      <c r="A262" s="25"/>
      <c r="B262" s="16"/>
      <c r="C262" s="11"/>
      <c r="D262" s="7" t="s">
        <v>24</v>
      </c>
      <c r="E262" s="202"/>
      <c r="F262" s="203"/>
      <c r="G262" s="200"/>
      <c r="H262" s="201"/>
      <c r="I262" s="200"/>
      <c r="J262" s="200"/>
      <c r="K262" s="205"/>
      <c r="L262" s="51"/>
    </row>
    <row r="263" spans="1:12" ht="15.75" x14ac:dyDescent="0.25">
      <c r="A263" s="25"/>
      <c r="B263" s="16"/>
      <c r="C263" s="11"/>
      <c r="D263" s="6" t="s">
        <v>47</v>
      </c>
      <c r="E263" s="202"/>
      <c r="F263" s="203"/>
      <c r="G263" s="167"/>
      <c r="H263" s="167"/>
      <c r="I263" s="167"/>
      <c r="J263" s="167"/>
      <c r="K263" s="204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/>
      <c r="G265" s="21"/>
      <c r="H265" s="21"/>
      <c r="I265" s="21"/>
      <c r="J265" s="21"/>
      <c r="K265" s="27"/>
      <c r="L265" s="21"/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1">SUM(G266:G268)</f>
        <v>0</v>
      </c>
      <c r="H269" s="21">
        <f t="shared" ref="H269" si="182">SUM(H266:H268)</f>
        <v>0</v>
      </c>
      <c r="I269" s="21">
        <f t="shared" ref="I269" si="183">SUM(I266:I268)</f>
        <v>0</v>
      </c>
      <c r="J269" s="21">
        <f t="shared" ref="J269" si="184">SUM(J266:J268)</f>
        <v>0</v>
      </c>
      <c r="K269" s="27"/>
      <c r="L269" s="21">
        <f t="shared" ref="L269" ca="1" si="185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6">SUM(G270:G278)</f>
        <v>0</v>
      </c>
      <c r="H279" s="21">
        <f t="shared" ref="H279" si="187">SUM(H270:H278)</f>
        <v>0</v>
      </c>
      <c r="I279" s="21">
        <f t="shared" ref="I279" si="188">SUM(I270:I278)</f>
        <v>0</v>
      </c>
      <c r="J279" s="21">
        <f t="shared" ref="J279" si="189">SUM(J270:J278)</f>
        <v>0</v>
      </c>
      <c r="K279" s="27"/>
      <c r="L279" s="21">
        <f t="shared" ref="L279" ca="1" si="190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1">SUM(G280:G283)</f>
        <v>0</v>
      </c>
      <c r="H284" s="21">
        <f t="shared" ref="H284" si="192">SUM(H280:H283)</f>
        <v>0</v>
      </c>
      <c r="I284" s="21">
        <f t="shared" ref="I284" si="193">SUM(I280:I283)</f>
        <v>0</v>
      </c>
      <c r="J284" s="21">
        <f t="shared" ref="J284" si="194">SUM(J280:J283)</f>
        <v>0</v>
      </c>
      <c r="K284" s="27"/>
      <c r="L284" s="21">
        <f t="shared" ref="L284" ca="1" si="195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6">SUM(G285:G290)</f>
        <v>0</v>
      </c>
      <c r="H291" s="21">
        <f t="shared" ref="H291" si="197">SUM(H285:H290)</f>
        <v>0</v>
      </c>
      <c r="I291" s="21">
        <f t="shared" ref="I291" si="198">SUM(I285:I290)</f>
        <v>0</v>
      </c>
      <c r="J291" s="21">
        <f t="shared" ref="J291" si="199">SUM(J285:J290)</f>
        <v>0</v>
      </c>
      <c r="K291" s="27"/>
      <c r="L291" s="21">
        <f t="shared" ref="L291" ca="1" si="200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1">SUM(G292:G297)</f>
        <v>0</v>
      </c>
      <c r="H298" s="21">
        <f t="shared" ref="H298" si="202">SUM(H292:H297)</f>
        <v>0</v>
      </c>
      <c r="I298" s="21">
        <f t="shared" ref="I298" si="203">SUM(I292:I297)</f>
        <v>0</v>
      </c>
      <c r="J298" s="21">
        <f t="shared" ref="J298" si="204">SUM(J292:J297)</f>
        <v>0</v>
      </c>
      <c r="K298" s="27"/>
      <c r="L298" s="21">
        <f t="shared" ref="L298" ca="1" si="205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279" t="s">
        <v>4</v>
      </c>
      <c r="D299" s="280"/>
      <c r="E299" s="33"/>
      <c r="F299" s="34">
        <f>F265+F269+F279+F284+F291+F298</f>
        <v>0</v>
      </c>
      <c r="G299" s="34">
        <f t="shared" ref="G299" si="206">G265+G269+G279+G284+G291+G298</f>
        <v>0</v>
      </c>
      <c r="H299" s="34">
        <f t="shared" ref="H299" si="207">H265+H269+H279+H284+H291+H298</f>
        <v>0</v>
      </c>
      <c r="I299" s="34">
        <f t="shared" ref="I299" si="208">I265+I269+I279+I284+I291+I298</f>
        <v>0</v>
      </c>
      <c r="J299" s="34">
        <f t="shared" ref="J299" si="209">J265+J269+J279+J284+J291+J298</f>
        <v>0</v>
      </c>
      <c r="K299" s="35"/>
      <c r="L299" s="34">
        <f t="shared" ref="L299" ca="1" si="210">L265+L269+L279+L284+L291+L298</f>
        <v>0</v>
      </c>
    </row>
    <row r="300" spans="1:12" ht="15.75" x14ac:dyDescent="0.25">
      <c r="A300" s="22">
        <v>2</v>
      </c>
      <c r="B300" s="23">
        <v>1</v>
      </c>
      <c r="C300" s="24" t="s">
        <v>20</v>
      </c>
      <c r="D300" s="5" t="s">
        <v>21</v>
      </c>
      <c r="E300" s="163" t="s">
        <v>75</v>
      </c>
      <c r="F300" s="164">
        <v>220</v>
      </c>
      <c r="G300" s="165">
        <v>3.26</v>
      </c>
      <c r="H300" s="166">
        <v>3.93</v>
      </c>
      <c r="I300" s="165">
        <v>6.75</v>
      </c>
      <c r="J300" s="165">
        <v>178.32</v>
      </c>
      <c r="K300" s="205">
        <v>121</v>
      </c>
      <c r="L300" s="252">
        <v>22.1</v>
      </c>
    </row>
    <row r="301" spans="1:12" ht="15.75" x14ac:dyDescent="0.25">
      <c r="A301" s="25"/>
      <c r="B301" s="16"/>
      <c r="C301" s="11"/>
      <c r="D301" s="6"/>
      <c r="E301" s="206" t="s">
        <v>76</v>
      </c>
      <c r="F301" s="164">
        <v>55</v>
      </c>
      <c r="G301" s="165">
        <v>2.4</v>
      </c>
      <c r="H301" s="166">
        <v>3.87</v>
      </c>
      <c r="I301" s="165">
        <v>27.83</v>
      </c>
      <c r="J301" s="165">
        <v>156</v>
      </c>
      <c r="K301" s="205">
        <v>2</v>
      </c>
      <c r="L301" s="253">
        <v>12.4</v>
      </c>
    </row>
    <row r="302" spans="1:12" ht="15.75" x14ac:dyDescent="0.25">
      <c r="A302" s="25"/>
      <c r="B302" s="16"/>
      <c r="C302" s="11"/>
      <c r="D302" s="7" t="s">
        <v>22</v>
      </c>
      <c r="E302" s="202" t="s">
        <v>49</v>
      </c>
      <c r="F302" s="203">
        <v>200</v>
      </c>
      <c r="G302" s="200">
        <v>7.0000000000000007E-2</v>
      </c>
      <c r="H302" s="201">
        <v>0.02</v>
      </c>
      <c r="I302" s="200">
        <v>15</v>
      </c>
      <c r="J302" s="200">
        <v>60</v>
      </c>
      <c r="K302" s="205">
        <v>376</v>
      </c>
      <c r="L302" s="254">
        <v>3.1</v>
      </c>
    </row>
    <row r="303" spans="1:12" ht="15.75" x14ac:dyDescent="0.25">
      <c r="A303" s="25"/>
      <c r="B303" s="16"/>
      <c r="C303" s="11"/>
      <c r="D303" s="7" t="s">
        <v>23</v>
      </c>
      <c r="E303" s="202"/>
      <c r="F303" s="203"/>
      <c r="G303" s="200"/>
      <c r="H303" s="201"/>
      <c r="I303" s="200"/>
      <c r="J303" s="200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 t="s">
        <v>51</v>
      </c>
      <c r="F304" s="51">
        <v>120</v>
      </c>
      <c r="G304" s="51">
        <v>0.9</v>
      </c>
      <c r="H304" s="51">
        <v>0.2</v>
      </c>
      <c r="I304" s="51">
        <v>23.1</v>
      </c>
      <c r="J304" s="51">
        <v>103</v>
      </c>
      <c r="K304" s="52">
        <v>338</v>
      </c>
      <c r="L304" s="255">
        <v>44.4</v>
      </c>
    </row>
    <row r="305" spans="1:12" ht="15.75" x14ac:dyDescent="0.25">
      <c r="A305" s="25"/>
      <c r="B305" s="16"/>
      <c r="C305" s="11"/>
      <c r="D305" s="6" t="s">
        <v>47</v>
      </c>
      <c r="E305" s="202"/>
      <c r="F305" s="203"/>
      <c r="G305" s="167"/>
      <c r="H305" s="167"/>
      <c r="I305" s="167"/>
      <c r="J305" s="167"/>
      <c r="K305" s="204"/>
      <c r="L305" s="51"/>
    </row>
    <row r="306" spans="1:12" ht="15.75" x14ac:dyDescent="0.25">
      <c r="A306" s="25"/>
      <c r="B306" s="16"/>
      <c r="C306" s="11"/>
      <c r="D306" s="6"/>
      <c r="E306" s="202"/>
      <c r="F306" s="203"/>
      <c r="G306" s="200"/>
      <c r="H306" s="201"/>
      <c r="I306" s="200"/>
      <c r="J306" s="200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595</v>
      </c>
      <c r="G307" s="21">
        <f t="shared" ref="G307" si="211">SUM(G300:G306)</f>
        <v>6.6300000000000008</v>
      </c>
      <c r="H307" s="21">
        <f t="shared" ref="H307" si="212">SUM(H300:H306)</f>
        <v>8.02</v>
      </c>
      <c r="I307" s="21">
        <f t="shared" ref="I307" si="213">SUM(I300:I306)</f>
        <v>72.680000000000007</v>
      </c>
      <c r="J307" s="21">
        <f t="shared" ref="J307" si="214">SUM(J300:J306)</f>
        <v>497.32</v>
      </c>
      <c r="K307" s="27"/>
      <c r="L307" s="21">
        <f t="shared" ref="L307:L349" si="215">SUM(L300:L306)</f>
        <v>82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6">SUM(G308:G310)</f>
        <v>0</v>
      </c>
      <c r="H311" s="21">
        <f t="shared" ref="H311" si="217">SUM(H308:H310)</f>
        <v>0</v>
      </c>
      <c r="I311" s="21">
        <f t="shared" ref="I311" si="218">SUM(I308:I310)</f>
        <v>0</v>
      </c>
      <c r="J311" s="21">
        <f t="shared" ref="J311" si="219">SUM(J308:J310)</f>
        <v>0</v>
      </c>
      <c r="K311" s="27"/>
      <c r="L311" s="21">
        <f t="shared" ref="L311" ca="1" si="220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1">SUM(G312:G320)</f>
        <v>0</v>
      </c>
      <c r="H321" s="21">
        <f t="shared" ref="H321" si="222">SUM(H312:H320)</f>
        <v>0</v>
      </c>
      <c r="I321" s="21">
        <f t="shared" ref="I321" si="223">SUM(I312:I320)</f>
        <v>0</v>
      </c>
      <c r="J321" s="21">
        <f t="shared" ref="J321" si="224">SUM(J312:J320)</f>
        <v>0</v>
      </c>
      <c r="K321" s="27"/>
      <c r="L321" s="21">
        <f t="shared" ref="L321" ca="1" si="225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6">SUM(G322:G325)</f>
        <v>0</v>
      </c>
      <c r="H326" s="21">
        <f t="shared" ref="H326" si="227">SUM(H322:H325)</f>
        <v>0</v>
      </c>
      <c r="I326" s="21">
        <f t="shared" ref="I326" si="228">SUM(I322:I325)</f>
        <v>0</v>
      </c>
      <c r="J326" s="21">
        <f t="shared" ref="J326" si="229">SUM(J322:J325)</f>
        <v>0</v>
      </c>
      <c r="K326" s="27"/>
      <c r="L326" s="21">
        <f t="shared" ref="L326" ca="1" si="230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1">SUM(G327:G332)</f>
        <v>0</v>
      </c>
      <c r="H333" s="21">
        <f t="shared" ref="H333" si="232">SUM(H327:H332)</f>
        <v>0</v>
      </c>
      <c r="I333" s="21">
        <f t="shared" ref="I333" si="233">SUM(I327:I332)</f>
        <v>0</v>
      </c>
      <c r="J333" s="21">
        <f t="shared" ref="J333" si="234">SUM(J327:J332)</f>
        <v>0</v>
      </c>
      <c r="K333" s="27"/>
      <c r="L333" s="21">
        <f t="shared" ref="L333" ca="1" si="235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6">SUM(G334:G339)</f>
        <v>0</v>
      </c>
      <c r="H340" s="21">
        <f t="shared" ref="H340" si="237">SUM(H334:H339)</f>
        <v>0</v>
      </c>
      <c r="I340" s="21">
        <f t="shared" ref="I340" si="238">SUM(I334:I339)</f>
        <v>0</v>
      </c>
      <c r="J340" s="21">
        <f t="shared" ref="J340" si="239">SUM(J334:J339)</f>
        <v>0</v>
      </c>
      <c r="K340" s="27"/>
      <c r="L340" s="21">
        <f t="shared" ref="L340" ca="1" si="240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279" t="s">
        <v>4</v>
      </c>
      <c r="D341" s="280"/>
      <c r="E341" s="33"/>
      <c r="F341" s="34">
        <f>F307+F311+F321+F326+F333+F340</f>
        <v>595</v>
      </c>
      <c r="G341" s="34">
        <f t="shared" ref="G341" si="241">G307+G311+G321+G326+G333+G340</f>
        <v>6.6300000000000008</v>
      </c>
      <c r="H341" s="34">
        <f t="shared" ref="H341" si="242">H307+H311+H321+H326+H333+H340</f>
        <v>8.02</v>
      </c>
      <c r="I341" s="34">
        <f t="shared" ref="I341" si="243">I307+I311+I321+I326+I333+I340</f>
        <v>72.680000000000007</v>
      </c>
      <c r="J341" s="34">
        <f t="shared" ref="J341" si="244">J307+J311+J321+J326+J333+J340</f>
        <v>497.32</v>
      </c>
      <c r="K341" s="35"/>
      <c r="L341" s="34">
        <f t="shared" ref="L341" ca="1" si="245">L307+L311+L321+L326+L333+L340</f>
        <v>0</v>
      </c>
    </row>
    <row r="342" spans="1:12" ht="15.75" x14ac:dyDescent="0.25">
      <c r="A342" s="15">
        <v>2</v>
      </c>
      <c r="B342" s="16">
        <v>2</v>
      </c>
      <c r="C342" s="24" t="s">
        <v>20</v>
      </c>
      <c r="D342" s="5" t="s">
        <v>21</v>
      </c>
      <c r="E342" s="199" t="s">
        <v>53</v>
      </c>
      <c r="F342" s="204">
        <v>150</v>
      </c>
      <c r="G342" s="198">
        <v>12.71</v>
      </c>
      <c r="H342" s="198">
        <v>7.85</v>
      </c>
      <c r="I342" s="198">
        <v>26.8</v>
      </c>
      <c r="J342" s="198">
        <v>264</v>
      </c>
      <c r="K342" s="205">
        <v>291</v>
      </c>
      <c r="L342" s="256">
        <v>51.9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.75" x14ac:dyDescent="0.25">
      <c r="A344" s="15"/>
      <c r="B344" s="16"/>
      <c r="C344" s="11"/>
      <c r="D344" s="7" t="s">
        <v>22</v>
      </c>
      <c r="E344" s="199" t="s">
        <v>62</v>
      </c>
      <c r="F344" s="203">
        <v>200</v>
      </c>
      <c r="G344" s="200">
        <v>7.0000000000000007E-2</v>
      </c>
      <c r="H344" s="201">
        <v>0.02</v>
      </c>
      <c r="I344" s="200">
        <v>15</v>
      </c>
      <c r="J344" s="200">
        <v>60</v>
      </c>
      <c r="K344" s="205">
        <v>376</v>
      </c>
      <c r="L344" s="257">
        <v>3.1</v>
      </c>
    </row>
    <row r="345" spans="1:12" ht="15.75" x14ac:dyDescent="0.25">
      <c r="A345" s="15"/>
      <c r="B345" s="16"/>
      <c r="C345" s="11"/>
      <c r="D345" s="7" t="s">
        <v>23</v>
      </c>
      <c r="E345" s="202" t="s">
        <v>46</v>
      </c>
      <c r="F345" s="203">
        <v>30</v>
      </c>
      <c r="G345" s="200">
        <v>2.37</v>
      </c>
      <c r="H345" s="201">
        <v>0.3</v>
      </c>
      <c r="I345" s="200">
        <v>14.49</v>
      </c>
      <c r="J345" s="200">
        <v>70.14</v>
      </c>
      <c r="K345" s="52"/>
      <c r="L345" s="258">
        <v>3</v>
      </c>
    </row>
    <row r="346" spans="1:12" ht="15.75" x14ac:dyDescent="0.25">
      <c r="A346" s="15"/>
      <c r="B346" s="16"/>
      <c r="C346" s="11"/>
      <c r="D346" s="7" t="s">
        <v>24</v>
      </c>
      <c r="E346" s="202" t="s">
        <v>50</v>
      </c>
      <c r="F346" s="203">
        <v>100</v>
      </c>
      <c r="G346" s="200">
        <v>0.4</v>
      </c>
      <c r="H346" s="201">
        <v>0.4</v>
      </c>
      <c r="I346" s="200">
        <v>9.8000000000000007</v>
      </c>
      <c r="J346" s="200">
        <v>47</v>
      </c>
      <c r="K346" s="205">
        <v>338</v>
      </c>
      <c r="L346" s="259">
        <v>15</v>
      </c>
    </row>
    <row r="347" spans="1:12" ht="15.75" x14ac:dyDescent="0.25">
      <c r="A347" s="15"/>
      <c r="B347" s="16"/>
      <c r="C347" s="11"/>
      <c r="D347" s="6" t="s">
        <v>47</v>
      </c>
      <c r="E347" s="188" t="s">
        <v>77</v>
      </c>
      <c r="F347" s="153">
        <v>30</v>
      </c>
      <c r="G347" s="155">
        <v>0.51</v>
      </c>
      <c r="H347" s="155">
        <v>1.5</v>
      </c>
      <c r="I347" s="155">
        <v>2.5299999999999998</v>
      </c>
      <c r="J347" s="155" t="s">
        <v>74</v>
      </c>
      <c r="K347" s="154">
        <v>47</v>
      </c>
      <c r="L347" s="260">
        <v>9</v>
      </c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46">SUM(G342:G348)</f>
        <v>16.060000000000002</v>
      </c>
      <c r="H349" s="21">
        <f t="shared" ref="H349" si="247">SUM(H342:H348)</f>
        <v>10.07</v>
      </c>
      <c r="I349" s="21">
        <f t="shared" ref="I349" si="248">SUM(I342:I348)</f>
        <v>68.62</v>
      </c>
      <c r="J349" s="21">
        <f t="shared" ref="J349" si="249">SUM(J342:J348)</f>
        <v>441.14</v>
      </c>
      <c r="K349" s="27"/>
      <c r="L349" s="21">
        <f t="shared" si="215"/>
        <v>82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0">SUM(G350:G352)</f>
        <v>0</v>
      </c>
      <c r="H353" s="21">
        <f t="shared" ref="H353" si="251">SUM(H350:H352)</f>
        <v>0</v>
      </c>
      <c r="I353" s="21">
        <f t="shared" ref="I353" si="252">SUM(I350:I352)</f>
        <v>0</v>
      </c>
      <c r="J353" s="21">
        <f t="shared" ref="J353" si="253">SUM(J350:J352)</f>
        <v>0</v>
      </c>
      <c r="K353" s="27"/>
      <c r="L353" s="21">
        <f t="shared" ref="L353" ca="1" si="254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5">SUM(G354:G362)</f>
        <v>0</v>
      </c>
      <c r="H363" s="21">
        <f t="shared" ref="H363" si="256">SUM(H354:H362)</f>
        <v>0</v>
      </c>
      <c r="I363" s="21">
        <f t="shared" ref="I363" si="257">SUM(I354:I362)</f>
        <v>0</v>
      </c>
      <c r="J363" s="21">
        <f t="shared" ref="J363" si="258">SUM(J354:J362)</f>
        <v>0</v>
      </c>
      <c r="K363" s="27"/>
      <c r="L363" s="21">
        <f t="shared" ref="L363" ca="1" si="259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0">SUM(G364:G367)</f>
        <v>0</v>
      </c>
      <c r="H368" s="21">
        <f t="shared" ref="H368" si="261">SUM(H364:H367)</f>
        <v>0</v>
      </c>
      <c r="I368" s="21">
        <f t="shared" ref="I368" si="262">SUM(I364:I367)</f>
        <v>0</v>
      </c>
      <c r="J368" s="21">
        <f t="shared" ref="J368" si="263">SUM(J364:J367)</f>
        <v>0</v>
      </c>
      <c r="K368" s="27"/>
      <c r="L368" s="21">
        <f t="shared" ref="L368" ca="1" si="264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5">SUM(G369:G374)</f>
        <v>0</v>
      </c>
      <c r="H375" s="21">
        <f t="shared" ref="H375" si="266">SUM(H369:H374)</f>
        <v>0</v>
      </c>
      <c r="I375" s="21">
        <f t="shared" ref="I375" si="267">SUM(I369:I374)</f>
        <v>0</v>
      </c>
      <c r="J375" s="21">
        <f t="shared" ref="J375" si="268">SUM(J369:J374)</f>
        <v>0</v>
      </c>
      <c r="K375" s="27"/>
      <c r="L375" s="21">
        <f t="shared" ref="L375" ca="1" si="269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0">SUM(G376:G381)</f>
        <v>0</v>
      </c>
      <c r="H382" s="21">
        <f t="shared" ref="H382" si="271">SUM(H376:H381)</f>
        <v>0</v>
      </c>
      <c r="I382" s="21">
        <f t="shared" ref="I382" si="272">SUM(I376:I381)</f>
        <v>0</v>
      </c>
      <c r="J382" s="21">
        <f t="shared" ref="J382" si="273">SUM(J376:J381)</f>
        <v>0</v>
      </c>
      <c r="K382" s="27"/>
      <c r="L382" s="21">
        <f t="shared" ref="L382" ca="1" si="274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279" t="s">
        <v>4</v>
      </c>
      <c r="D383" s="280"/>
      <c r="E383" s="33"/>
      <c r="F383" s="34">
        <f>F349+F353+F363+F368+F375+F382</f>
        <v>510</v>
      </c>
      <c r="G383" s="34">
        <f t="shared" ref="G383" si="275">G349+G353+G363+G368+G375+G382</f>
        <v>16.060000000000002</v>
      </c>
      <c r="H383" s="34">
        <f t="shared" ref="H383" si="276">H349+H353+H363+H368+H375+H382</f>
        <v>10.07</v>
      </c>
      <c r="I383" s="34">
        <f t="shared" ref="I383" si="277">I349+I353+I363+I368+I375+I382</f>
        <v>68.62</v>
      </c>
      <c r="J383" s="34">
        <f t="shared" ref="J383" si="278">J349+J353+J363+J368+J375+J382</f>
        <v>441.14</v>
      </c>
      <c r="K383" s="35"/>
      <c r="L383" s="34">
        <f t="shared" ref="L383" ca="1" si="279">L349+L353+L363+L368+L375+L382</f>
        <v>0</v>
      </c>
    </row>
    <row r="384" spans="1:12" ht="15.75" x14ac:dyDescent="0.25">
      <c r="A384" s="22">
        <v>2</v>
      </c>
      <c r="B384" s="23">
        <v>3</v>
      </c>
      <c r="C384" s="24" t="s">
        <v>20</v>
      </c>
      <c r="D384" s="5" t="s">
        <v>21</v>
      </c>
      <c r="E384" s="199" t="s">
        <v>78</v>
      </c>
      <c r="F384" s="204">
        <v>170</v>
      </c>
      <c r="G384" s="198">
        <v>13.34</v>
      </c>
      <c r="H384" s="198">
        <v>10.37</v>
      </c>
      <c r="I384" s="198">
        <v>12.9</v>
      </c>
      <c r="J384" s="198">
        <v>198</v>
      </c>
      <c r="K384" s="205">
        <v>292</v>
      </c>
      <c r="L384" s="261">
        <v>40.159999999999997</v>
      </c>
    </row>
    <row r="385" spans="1:12" ht="15.75" x14ac:dyDescent="0.25">
      <c r="A385" s="25"/>
      <c r="B385" s="16"/>
      <c r="C385" s="11"/>
      <c r="D385" s="6"/>
      <c r="E385" s="202"/>
      <c r="F385" s="203"/>
      <c r="G385" s="200"/>
      <c r="H385" s="192"/>
      <c r="I385" s="200"/>
      <c r="J385" s="193"/>
      <c r="K385" s="205"/>
      <c r="L385" s="51"/>
    </row>
    <row r="386" spans="1:12" ht="15.75" x14ac:dyDescent="0.25">
      <c r="A386" s="25"/>
      <c r="B386" s="16"/>
      <c r="C386" s="11"/>
      <c r="D386" s="7" t="s">
        <v>22</v>
      </c>
      <c r="E386" s="199" t="s">
        <v>79</v>
      </c>
      <c r="F386" s="204">
        <v>200</v>
      </c>
      <c r="G386" s="200">
        <v>0.66</v>
      </c>
      <c r="H386" s="201">
        <v>0.09</v>
      </c>
      <c r="I386" s="200">
        <v>32.14</v>
      </c>
      <c r="J386" s="200">
        <v>132.80000000000001</v>
      </c>
      <c r="K386" s="52"/>
      <c r="L386" s="262">
        <v>6.4</v>
      </c>
    </row>
    <row r="387" spans="1:12" ht="15.75" x14ac:dyDescent="0.25">
      <c r="A387" s="25"/>
      <c r="B387" s="16"/>
      <c r="C387" s="11"/>
      <c r="D387" s="7" t="s">
        <v>23</v>
      </c>
      <c r="E387" s="202" t="s">
        <v>46</v>
      </c>
      <c r="F387" s="203">
        <v>30</v>
      </c>
      <c r="G387" s="200">
        <v>2.37</v>
      </c>
      <c r="H387" s="201">
        <v>0.3</v>
      </c>
      <c r="I387" s="200">
        <v>14.49</v>
      </c>
      <c r="J387" s="200">
        <v>70.14</v>
      </c>
      <c r="K387" s="52">
        <v>349</v>
      </c>
      <c r="L387" s="263">
        <v>3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.75" x14ac:dyDescent="0.25">
      <c r="A389" s="25"/>
      <c r="B389" s="16"/>
      <c r="C389" s="11"/>
      <c r="D389" s="6" t="s">
        <v>47</v>
      </c>
      <c r="E389" s="206" t="s">
        <v>55</v>
      </c>
      <c r="F389" s="204">
        <v>50</v>
      </c>
      <c r="G389" s="207">
        <v>0.5</v>
      </c>
      <c r="H389" s="207">
        <v>0.5</v>
      </c>
      <c r="I389" s="207">
        <v>0.85</v>
      </c>
      <c r="J389" s="207">
        <v>5</v>
      </c>
      <c r="K389" s="205">
        <v>70</v>
      </c>
      <c r="L389" s="264">
        <v>15</v>
      </c>
    </row>
    <row r="390" spans="1:12" ht="15.75" x14ac:dyDescent="0.25">
      <c r="A390" s="25"/>
      <c r="B390" s="16"/>
      <c r="C390" s="11"/>
      <c r="D390" s="6"/>
      <c r="E390" s="170" t="s">
        <v>80</v>
      </c>
      <c r="F390" s="171">
        <v>50</v>
      </c>
      <c r="G390" s="168">
        <v>3.5</v>
      </c>
      <c r="H390" s="169">
        <v>9.5</v>
      </c>
      <c r="I390" s="168" t="s">
        <v>81</v>
      </c>
      <c r="J390" s="168">
        <v>235</v>
      </c>
      <c r="K390" s="52"/>
      <c r="L390" s="265">
        <v>17.440000000000001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0">SUM(G384:G390)</f>
        <v>20.37</v>
      </c>
      <c r="H391" s="21">
        <f t="shared" ref="H391" si="281">SUM(H384:H390)</f>
        <v>20.759999999999998</v>
      </c>
      <c r="I391" s="21">
        <f t="shared" ref="I391" si="282">SUM(I384:I390)</f>
        <v>60.38</v>
      </c>
      <c r="J391" s="21">
        <f t="shared" ref="J391" si="283">SUM(J384:J390)</f>
        <v>640.94000000000005</v>
      </c>
      <c r="K391" s="27"/>
      <c r="L391" s="21">
        <f t="shared" ref="L391:L433" si="284">SUM(L384:L390)</f>
        <v>82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5">SUM(G392:G394)</f>
        <v>0</v>
      </c>
      <c r="H395" s="21">
        <f t="shared" ref="H395" si="286">SUM(H392:H394)</f>
        <v>0</v>
      </c>
      <c r="I395" s="21">
        <f t="shared" ref="I395" si="287">SUM(I392:I394)</f>
        <v>0</v>
      </c>
      <c r="J395" s="21">
        <f t="shared" ref="J395" si="288">SUM(J392:J394)</f>
        <v>0</v>
      </c>
      <c r="K395" s="27"/>
      <c r="L395" s="21">
        <f t="shared" ref="L395" ca="1" si="289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0">SUM(G396:G404)</f>
        <v>0</v>
      </c>
      <c r="H405" s="21">
        <f t="shared" ref="H405" si="291">SUM(H396:H404)</f>
        <v>0</v>
      </c>
      <c r="I405" s="21">
        <f t="shared" ref="I405" si="292">SUM(I396:I404)</f>
        <v>0</v>
      </c>
      <c r="J405" s="21">
        <f t="shared" ref="J405" si="293">SUM(J396:J404)</f>
        <v>0</v>
      </c>
      <c r="K405" s="27"/>
      <c r="L405" s="21">
        <f t="shared" ref="L405" ca="1" si="294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5">SUM(G406:G409)</f>
        <v>0</v>
      </c>
      <c r="H410" s="21">
        <f t="shared" ref="H410" si="296">SUM(H406:H409)</f>
        <v>0</v>
      </c>
      <c r="I410" s="21">
        <f t="shared" ref="I410" si="297">SUM(I406:I409)</f>
        <v>0</v>
      </c>
      <c r="J410" s="21">
        <f t="shared" ref="J410" si="298">SUM(J406:J409)</f>
        <v>0</v>
      </c>
      <c r="K410" s="27"/>
      <c r="L410" s="21">
        <f t="shared" ref="L410" ca="1" si="299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0">SUM(G411:G416)</f>
        <v>0</v>
      </c>
      <c r="H417" s="21">
        <f t="shared" ref="H417" si="301">SUM(H411:H416)</f>
        <v>0</v>
      </c>
      <c r="I417" s="21">
        <f t="shared" ref="I417" si="302">SUM(I411:I416)</f>
        <v>0</v>
      </c>
      <c r="J417" s="21">
        <f t="shared" ref="J417" si="303">SUM(J411:J416)</f>
        <v>0</v>
      </c>
      <c r="K417" s="27"/>
      <c r="L417" s="21">
        <f t="shared" ref="L417" ca="1" si="304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5">SUM(G418:G423)</f>
        <v>0</v>
      </c>
      <c r="H424" s="21">
        <f t="shared" ref="H424" si="306">SUM(H418:H423)</f>
        <v>0</v>
      </c>
      <c r="I424" s="21">
        <f t="shared" ref="I424" si="307">SUM(I418:I423)</f>
        <v>0</v>
      </c>
      <c r="J424" s="21">
        <f t="shared" ref="J424" si="308">SUM(J418:J423)</f>
        <v>0</v>
      </c>
      <c r="K424" s="27"/>
      <c r="L424" s="21">
        <f t="shared" ref="L424" ca="1" si="309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279" t="s">
        <v>4</v>
      </c>
      <c r="D425" s="280"/>
      <c r="E425" s="33"/>
      <c r="F425" s="34">
        <f>F391+F395+F405+F410+F417+F424</f>
        <v>500</v>
      </c>
      <c r="G425" s="34">
        <f t="shared" ref="G425" si="310">G391+G395+G405+G410+G417+G424</f>
        <v>20.37</v>
      </c>
      <c r="H425" s="34">
        <f t="shared" ref="H425" si="311">H391+H395+H405+H410+H417+H424</f>
        <v>20.759999999999998</v>
      </c>
      <c r="I425" s="34">
        <f t="shared" ref="I425" si="312">I391+I395+I405+I410+I417+I424</f>
        <v>60.38</v>
      </c>
      <c r="J425" s="34">
        <f t="shared" ref="J425" si="313">J391+J395+J405+J410+J417+J424</f>
        <v>640.94000000000005</v>
      </c>
      <c r="K425" s="35"/>
      <c r="L425" s="34">
        <f t="shared" ref="L425" ca="1" si="314">L391+L395+L405+L410+L417+L424</f>
        <v>0</v>
      </c>
    </row>
    <row r="426" spans="1:12" ht="15.75" x14ac:dyDescent="0.25">
      <c r="A426" s="22">
        <v>2</v>
      </c>
      <c r="B426" s="23">
        <v>4</v>
      </c>
      <c r="C426" s="24" t="s">
        <v>20</v>
      </c>
      <c r="D426" s="5" t="s">
        <v>21</v>
      </c>
      <c r="E426" s="174" t="s">
        <v>82</v>
      </c>
      <c r="F426" s="172">
        <v>90</v>
      </c>
      <c r="G426" s="175">
        <v>15.7</v>
      </c>
      <c r="H426" s="175">
        <v>15.08</v>
      </c>
      <c r="I426" s="175">
        <v>14.65</v>
      </c>
      <c r="J426" s="175">
        <v>257.39999999999998</v>
      </c>
      <c r="K426" s="173">
        <v>294</v>
      </c>
      <c r="L426" s="266">
        <v>43.55</v>
      </c>
    </row>
    <row r="427" spans="1:12" ht="15" x14ac:dyDescent="0.25">
      <c r="A427" s="25"/>
      <c r="B427" s="16"/>
      <c r="C427" s="11"/>
      <c r="D427" s="6"/>
      <c r="E427" s="50" t="s">
        <v>83</v>
      </c>
      <c r="F427" s="51">
        <v>150</v>
      </c>
      <c r="G427" s="51">
        <v>6.6</v>
      </c>
      <c r="H427" s="51">
        <v>5.7</v>
      </c>
      <c r="I427" s="51">
        <v>37.880000000000003</v>
      </c>
      <c r="J427" s="51">
        <v>229.5</v>
      </c>
      <c r="K427" s="52">
        <v>302</v>
      </c>
      <c r="L427" s="267">
        <v>7.45</v>
      </c>
    </row>
    <row r="428" spans="1:12" ht="15.75" x14ac:dyDescent="0.25">
      <c r="A428" s="25"/>
      <c r="B428" s="16"/>
      <c r="C428" s="11"/>
      <c r="D428" s="7" t="s">
        <v>22</v>
      </c>
      <c r="E428" s="177" t="s">
        <v>84</v>
      </c>
      <c r="F428" s="178">
        <v>200</v>
      </c>
      <c r="G428" s="179">
        <v>3.16</v>
      </c>
      <c r="H428" s="179">
        <v>2.67</v>
      </c>
      <c r="I428" s="179">
        <v>15.94</v>
      </c>
      <c r="J428" s="179">
        <v>100.6</v>
      </c>
      <c r="K428" s="176">
        <v>379</v>
      </c>
      <c r="L428" s="268">
        <v>19</v>
      </c>
    </row>
    <row r="429" spans="1:12" ht="15.75" x14ac:dyDescent="0.25">
      <c r="A429" s="25"/>
      <c r="B429" s="16"/>
      <c r="C429" s="11"/>
      <c r="D429" s="7" t="s">
        <v>23</v>
      </c>
      <c r="E429" s="180" t="s">
        <v>68</v>
      </c>
      <c r="F429" s="203">
        <v>30</v>
      </c>
      <c r="G429" s="200">
        <v>2.37</v>
      </c>
      <c r="H429" s="201">
        <v>0.3</v>
      </c>
      <c r="I429" s="200">
        <v>14.49</v>
      </c>
      <c r="J429" s="200">
        <v>70.14</v>
      </c>
      <c r="K429" s="52">
        <v>349</v>
      </c>
      <c r="L429" s="269">
        <v>3</v>
      </c>
    </row>
    <row r="430" spans="1:12" ht="15.75" x14ac:dyDescent="0.25">
      <c r="A430" s="25"/>
      <c r="B430" s="16"/>
      <c r="C430" s="11"/>
      <c r="D430" s="7" t="s">
        <v>24</v>
      </c>
      <c r="E430" s="184"/>
      <c r="F430" s="185"/>
      <c r="G430" s="181"/>
      <c r="H430" s="183"/>
      <c r="I430" s="181"/>
      <c r="J430" s="181"/>
      <c r="K430" s="182"/>
      <c r="L430" s="51"/>
    </row>
    <row r="431" spans="1:12" ht="15.75" x14ac:dyDescent="0.25">
      <c r="A431" s="25"/>
      <c r="B431" s="16"/>
      <c r="C431" s="11"/>
      <c r="D431" s="6" t="s">
        <v>47</v>
      </c>
      <c r="E431" s="188" t="s">
        <v>85</v>
      </c>
      <c r="F431" s="186">
        <v>30</v>
      </c>
      <c r="G431" s="189">
        <v>0.33</v>
      </c>
      <c r="H431" s="189">
        <v>0.03</v>
      </c>
      <c r="I431" s="189">
        <v>1.05</v>
      </c>
      <c r="J431" s="189">
        <v>6</v>
      </c>
      <c r="K431" s="187">
        <v>70</v>
      </c>
      <c r="L431" s="270">
        <v>9</v>
      </c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315">SUM(G426:G432)</f>
        <v>28.159999999999997</v>
      </c>
      <c r="H433" s="21">
        <f t="shared" ref="H433" si="316">SUM(H426:H432)</f>
        <v>23.780000000000005</v>
      </c>
      <c r="I433" s="21">
        <f t="shared" ref="I433" si="317">SUM(I426:I432)</f>
        <v>84.009999999999991</v>
      </c>
      <c r="J433" s="21">
        <f t="shared" ref="J433" si="318">SUM(J426:J432)</f>
        <v>663.64</v>
      </c>
      <c r="K433" s="27"/>
      <c r="L433" s="21">
        <f t="shared" si="284"/>
        <v>82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19">SUM(G434:G436)</f>
        <v>0</v>
      </c>
      <c r="H437" s="21">
        <f t="shared" ref="H437" si="320">SUM(H434:H436)</f>
        <v>0</v>
      </c>
      <c r="I437" s="21">
        <f t="shared" ref="I437" si="321">SUM(I434:I436)</f>
        <v>0</v>
      </c>
      <c r="J437" s="21">
        <f t="shared" ref="J437" si="322">SUM(J434:J436)</f>
        <v>0</v>
      </c>
      <c r="K437" s="27"/>
      <c r="L437" s="21">
        <f t="shared" ref="L437" ca="1" si="323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4">SUM(G438:G446)</f>
        <v>0</v>
      </c>
      <c r="H447" s="21">
        <f t="shared" ref="H447" si="325">SUM(H438:H446)</f>
        <v>0</v>
      </c>
      <c r="I447" s="21">
        <f t="shared" ref="I447" si="326">SUM(I438:I446)</f>
        <v>0</v>
      </c>
      <c r="J447" s="21">
        <f t="shared" ref="J447" si="327">SUM(J438:J446)</f>
        <v>0</v>
      </c>
      <c r="K447" s="27"/>
      <c r="L447" s="21">
        <f t="shared" ref="L447" ca="1" si="328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29">SUM(G448:G451)</f>
        <v>0</v>
      </c>
      <c r="H452" s="21">
        <f t="shared" ref="H452" si="330">SUM(H448:H451)</f>
        <v>0</v>
      </c>
      <c r="I452" s="21">
        <f t="shared" ref="I452" si="331">SUM(I448:I451)</f>
        <v>0</v>
      </c>
      <c r="J452" s="21">
        <f t="shared" ref="J452" si="332">SUM(J448:J451)</f>
        <v>0</v>
      </c>
      <c r="K452" s="27"/>
      <c r="L452" s="21">
        <f t="shared" ref="L452" ca="1" si="333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4">SUM(G453:G458)</f>
        <v>0</v>
      </c>
      <c r="H459" s="21">
        <f t="shared" ref="H459" si="335">SUM(H453:H458)</f>
        <v>0</v>
      </c>
      <c r="I459" s="21">
        <f t="shared" ref="I459" si="336">SUM(I453:I458)</f>
        <v>0</v>
      </c>
      <c r="J459" s="21">
        <f t="shared" ref="J459" si="337">SUM(J453:J458)</f>
        <v>0</v>
      </c>
      <c r="K459" s="27"/>
      <c r="L459" s="21">
        <f t="shared" ref="L459" ca="1" si="338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39">SUM(G460:G465)</f>
        <v>0</v>
      </c>
      <c r="H466" s="21">
        <f t="shared" ref="H466" si="340">SUM(H460:H465)</f>
        <v>0</v>
      </c>
      <c r="I466" s="21">
        <f t="shared" ref="I466" si="341">SUM(I460:I465)</f>
        <v>0</v>
      </c>
      <c r="J466" s="21">
        <f t="shared" ref="J466" si="342">SUM(J460:J465)</f>
        <v>0</v>
      </c>
      <c r="K466" s="27"/>
      <c r="L466" s="21">
        <f t="shared" ref="L466" ca="1" si="343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279" t="s">
        <v>4</v>
      </c>
      <c r="D467" s="280"/>
      <c r="E467" s="33"/>
      <c r="F467" s="34">
        <f>F433+F437+F447+F452+F459+F466</f>
        <v>500</v>
      </c>
      <c r="G467" s="34">
        <f t="shared" ref="G467" si="344">G433+G437+G447+G452+G459+G466</f>
        <v>28.159999999999997</v>
      </c>
      <c r="H467" s="34">
        <f t="shared" ref="H467" si="345">H433+H437+H447+H452+H459+H466</f>
        <v>23.780000000000005</v>
      </c>
      <c r="I467" s="34">
        <f t="shared" ref="I467" si="346">I433+I437+I447+I452+I459+I466</f>
        <v>84.009999999999991</v>
      </c>
      <c r="J467" s="34">
        <f t="shared" ref="J467" si="347">J433+J437+J447+J452+J459+J466</f>
        <v>663.64</v>
      </c>
      <c r="K467" s="35"/>
      <c r="L467" s="34">
        <f t="shared" ref="L467" ca="1" si="348">L433+L437+L447+L452+L459+L466</f>
        <v>0</v>
      </c>
    </row>
    <row r="468" spans="1:12" ht="15.75" x14ac:dyDescent="0.25">
      <c r="A468" s="22">
        <v>2</v>
      </c>
      <c r="B468" s="23">
        <v>5</v>
      </c>
      <c r="C468" s="24" t="s">
        <v>20</v>
      </c>
      <c r="D468" s="5" t="s">
        <v>21</v>
      </c>
      <c r="E468" s="195" t="s">
        <v>86</v>
      </c>
      <c r="F468" s="191">
        <v>90</v>
      </c>
      <c r="G468" s="198">
        <v>13.34</v>
      </c>
      <c r="H468" s="198">
        <v>19.86</v>
      </c>
      <c r="I468" s="198">
        <v>0.22</v>
      </c>
      <c r="J468" s="198">
        <v>252</v>
      </c>
      <c r="K468" s="194">
        <v>301</v>
      </c>
      <c r="L468" s="271">
        <v>54.78</v>
      </c>
    </row>
    <row r="469" spans="1:12" ht="15.75" x14ac:dyDescent="0.25">
      <c r="A469" s="25"/>
      <c r="B469" s="16"/>
      <c r="C469" s="11"/>
      <c r="D469" s="6"/>
      <c r="E469" s="196" t="s">
        <v>65</v>
      </c>
      <c r="F469" s="197">
        <v>150</v>
      </c>
      <c r="G469" s="190">
        <v>6.31</v>
      </c>
      <c r="H469" s="192">
        <v>4.5</v>
      </c>
      <c r="I469" s="190">
        <v>38.85</v>
      </c>
      <c r="J469" s="193">
        <v>243.75</v>
      </c>
      <c r="K469" s="194"/>
      <c r="L469" s="272">
        <v>12.12</v>
      </c>
    </row>
    <row r="470" spans="1:12" ht="15.75" x14ac:dyDescent="0.25">
      <c r="A470" s="25"/>
      <c r="B470" s="16"/>
      <c r="C470" s="11"/>
      <c r="D470" s="7" t="s">
        <v>22</v>
      </c>
      <c r="E470" s="199" t="s">
        <v>62</v>
      </c>
      <c r="F470" s="203">
        <v>200</v>
      </c>
      <c r="G470" s="200">
        <v>7.0000000000000007E-2</v>
      </c>
      <c r="H470" s="201">
        <v>0.02</v>
      </c>
      <c r="I470" s="200">
        <v>15</v>
      </c>
      <c r="J470" s="200">
        <v>60</v>
      </c>
      <c r="K470" s="205">
        <v>376</v>
      </c>
      <c r="L470" s="273">
        <v>3.1</v>
      </c>
    </row>
    <row r="471" spans="1:12" ht="15.75" x14ac:dyDescent="0.25">
      <c r="A471" s="25"/>
      <c r="B471" s="16"/>
      <c r="C471" s="11"/>
      <c r="D471" s="7" t="s">
        <v>23</v>
      </c>
      <c r="E471" s="202" t="s">
        <v>68</v>
      </c>
      <c r="F471" s="203">
        <v>30</v>
      </c>
      <c r="G471" s="200">
        <v>2.37</v>
      </c>
      <c r="H471" s="201">
        <v>0.3</v>
      </c>
      <c r="I471" s="200">
        <v>14.49</v>
      </c>
      <c r="J471" s="200">
        <v>70.14</v>
      </c>
      <c r="K471" s="52">
        <v>349</v>
      </c>
      <c r="L471" s="274">
        <v>3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.75" x14ac:dyDescent="0.25">
      <c r="A473" s="25"/>
      <c r="B473" s="16"/>
      <c r="C473" s="11"/>
      <c r="D473" s="6" t="s">
        <v>47</v>
      </c>
      <c r="E473" s="206" t="s">
        <v>77</v>
      </c>
      <c r="F473" s="204">
        <v>30</v>
      </c>
      <c r="G473" s="207">
        <v>0.51</v>
      </c>
      <c r="H473" s="207">
        <v>1.5</v>
      </c>
      <c r="I473" s="207">
        <v>2.5299999999999998</v>
      </c>
      <c r="J473" s="207">
        <v>25.71</v>
      </c>
      <c r="K473" s="205">
        <v>47</v>
      </c>
      <c r="L473" s="275">
        <v>9</v>
      </c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49">SUM(G468:G474)</f>
        <v>22.6</v>
      </c>
      <c r="H475" s="21">
        <f t="shared" ref="H475" si="350">SUM(H468:H474)</f>
        <v>26.18</v>
      </c>
      <c r="I475" s="21">
        <f t="shared" ref="I475" si="351">SUM(I468:I474)</f>
        <v>71.09</v>
      </c>
      <c r="J475" s="21">
        <f t="shared" ref="J475" si="352">SUM(J468:J474)</f>
        <v>651.6</v>
      </c>
      <c r="K475" s="27"/>
      <c r="L475" s="21">
        <f t="shared" ref="L475:L517" si="353">SUM(L468:L474)</f>
        <v>82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4">SUM(G476:G478)</f>
        <v>0</v>
      </c>
      <c r="H479" s="21">
        <f t="shared" ref="H479" si="355">SUM(H476:H478)</f>
        <v>0</v>
      </c>
      <c r="I479" s="21">
        <f t="shared" ref="I479" si="356">SUM(I476:I478)</f>
        <v>0</v>
      </c>
      <c r="J479" s="21">
        <f t="shared" ref="J479" si="357">SUM(J476:J478)</f>
        <v>0</v>
      </c>
      <c r="K479" s="27"/>
      <c r="L479" s="21">
        <f t="shared" ref="L479" ca="1" si="358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59">SUM(G480:G488)</f>
        <v>0</v>
      </c>
      <c r="H489" s="21">
        <f t="shared" ref="H489" si="360">SUM(H480:H488)</f>
        <v>0</v>
      </c>
      <c r="I489" s="21">
        <f t="shared" ref="I489" si="361">SUM(I480:I488)</f>
        <v>0</v>
      </c>
      <c r="J489" s="21">
        <f t="shared" ref="J489" si="362">SUM(J480:J488)</f>
        <v>0</v>
      </c>
      <c r="K489" s="27"/>
      <c r="L489" s="21">
        <f t="shared" ref="L489" ca="1" si="363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4">SUM(G490:G493)</f>
        <v>0</v>
      </c>
      <c r="H494" s="21">
        <f t="shared" ref="H494" si="365">SUM(H490:H493)</f>
        <v>0</v>
      </c>
      <c r="I494" s="21">
        <f t="shared" ref="I494" si="366">SUM(I490:I493)</f>
        <v>0</v>
      </c>
      <c r="J494" s="21">
        <f t="shared" ref="J494" si="367">SUM(J490:J493)</f>
        <v>0</v>
      </c>
      <c r="K494" s="27"/>
      <c r="L494" s="21">
        <f t="shared" ref="L494" ca="1" si="368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69">SUM(G495:G500)</f>
        <v>0</v>
      </c>
      <c r="H501" s="21">
        <f t="shared" ref="H501" si="370">SUM(H495:H500)</f>
        <v>0</v>
      </c>
      <c r="I501" s="21">
        <f t="shared" ref="I501" si="371">SUM(I495:I500)</f>
        <v>0</v>
      </c>
      <c r="J501" s="21">
        <f t="shared" ref="J501" si="372">SUM(J495:J500)</f>
        <v>0</v>
      </c>
      <c r="K501" s="27"/>
      <c r="L501" s="21">
        <f t="shared" ref="L501" ca="1" si="373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4">SUM(G502:G507)</f>
        <v>0</v>
      </c>
      <c r="H508" s="21">
        <f t="shared" ref="H508" si="375">SUM(H502:H507)</f>
        <v>0</v>
      </c>
      <c r="I508" s="21">
        <f t="shared" ref="I508" si="376">SUM(I502:I507)</f>
        <v>0</v>
      </c>
      <c r="J508" s="21">
        <f t="shared" ref="J508" si="377">SUM(J502:J507)</f>
        <v>0</v>
      </c>
      <c r="K508" s="27"/>
      <c r="L508" s="21">
        <f t="shared" ref="L508" ca="1" si="378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279" t="s">
        <v>4</v>
      </c>
      <c r="D509" s="280"/>
      <c r="E509" s="33"/>
      <c r="F509" s="34">
        <f>F475+F479+F489+F494+F501+F508</f>
        <v>500</v>
      </c>
      <c r="G509" s="34">
        <f t="shared" ref="G509" si="379">G475+G479+G489+G494+G501+G508</f>
        <v>22.6</v>
      </c>
      <c r="H509" s="34">
        <f t="shared" ref="H509" si="380">H475+H479+H489+H494+H501+H508</f>
        <v>26.18</v>
      </c>
      <c r="I509" s="34">
        <f t="shared" ref="I509" si="381">I475+I479+I489+I494+I501+I508</f>
        <v>71.09</v>
      </c>
      <c r="J509" s="34">
        <f t="shared" ref="J509" si="382">J475+J479+J489+J494+J501+J508</f>
        <v>651.6</v>
      </c>
      <c r="K509" s="35"/>
      <c r="L509" s="34">
        <f t="shared" ref="L509" ca="1" si="383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4">SUM(G510:G516)</f>
        <v>0</v>
      </c>
      <c r="H517" s="21">
        <f t="shared" ref="H517" si="385">SUM(H510:H516)</f>
        <v>0</v>
      </c>
      <c r="I517" s="21">
        <f t="shared" ref="I517" si="386">SUM(I510:I516)</f>
        <v>0</v>
      </c>
      <c r="J517" s="21">
        <f t="shared" ref="J517" si="387">SUM(J510:J516)</f>
        <v>0</v>
      </c>
      <c r="K517" s="27"/>
      <c r="L517" s="21">
        <f t="shared" si="353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88">SUM(G518:G520)</f>
        <v>0</v>
      </c>
      <c r="H521" s="21">
        <f t="shared" ref="H521" si="389">SUM(H518:H520)</f>
        <v>0</v>
      </c>
      <c r="I521" s="21">
        <f t="shared" ref="I521" si="390">SUM(I518:I520)</f>
        <v>0</v>
      </c>
      <c r="J521" s="21">
        <f t="shared" ref="J521" si="391">SUM(J518:J520)</f>
        <v>0</v>
      </c>
      <c r="K521" s="27"/>
      <c r="L521" s="21">
        <f t="shared" ref="L521" ca="1" si="392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3">SUM(G522:G530)</f>
        <v>0</v>
      </c>
      <c r="H531" s="21">
        <f t="shared" ref="H531" si="394">SUM(H522:H530)</f>
        <v>0</v>
      </c>
      <c r="I531" s="21">
        <f t="shared" ref="I531" si="395">SUM(I522:I530)</f>
        <v>0</v>
      </c>
      <c r="J531" s="21">
        <f t="shared" ref="J531" si="396">SUM(J522:J530)</f>
        <v>0</v>
      </c>
      <c r="K531" s="27"/>
      <c r="L531" s="21">
        <f t="shared" ref="L531" ca="1" si="397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98">SUM(G532:G535)</f>
        <v>0</v>
      </c>
      <c r="H536" s="21">
        <f t="shared" ref="H536" si="399">SUM(H532:H535)</f>
        <v>0</v>
      </c>
      <c r="I536" s="21">
        <f t="shared" ref="I536" si="400">SUM(I532:I535)</f>
        <v>0</v>
      </c>
      <c r="J536" s="21">
        <f t="shared" ref="J536" si="401">SUM(J532:J535)</f>
        <v>0</v>
      </c>
      <c r="K536" s="27"/>
      <c r="L536" s="21">
        <f t="shared" ref="L536" ca="1" si="402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3">SUM(G537:G542)</f>
        <v>0</v>
      </c>
      <c r="H543" s="21">
        <f t="shared" ref="H543" si="404">SUM(H537:H542)</f>
        <v>0</v>
      </c>
      <c r="I543" s="21">
        <f t="shared" ref="I543" si="405">SUM(I537:I542)</f>
        <v>0</v>
      </c>
      <c r="J543" s="21">
        <f t="shared" ref="J543" si="406">SUM(J537:J542)</f>
        <v>0</v>
      </c>
      <c r="K543" s="27"/>
      <c r="L543" s="21">
        <f t="shared" ref="L543" ca="1" si="407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08">SUM(G544:G549)</f>
        <v>0</v>
      </c>
      <c r="H550" s="21">
        <f t="shared" ref="H550" si="409">SUM(H544:H549)</f>
        <v>0</v>
      </c>
      <c r="I550" s="21">
        <f t="shared" ref="I550" si="410">SUM(I544:I549)</f>
        <v>0</v>
      </c>
      <c r="J550" s="21">
        <f t="shared" ref="J550" si="411">SUM(J544:J549)</f>
        <v>0</v>
      </c>
      <c r="K550" s="27"/>
      <c r="L550" s="21">
        <f t="shared" ref="L550" ca="1" si="412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279" t="s">
        <v>4</v>
      </c>
      <c r="D551" s="280"/>
      <c r="E551" s="33"/>
      <c r="F551" s="34">
        <f>F517+F521+F531+F536+F543+F550</f>
        <v>0</v>
      </c>
      <c r="G551" s="34">
        <f t="shared" ref="G551" si="413">G517+G521+G531+G536+G543+G550</f>
        <v>0</v>
      </c>
      <c r="H551" s="34">
        <f t="shared" ref="H551" si="414">H517+H521+H531+H536+H543+H550</f>
        <v>0</v>
      </c>
      <c r="I551" s="34">
        <f t="shared" ref="I551" si="415">I517+I521+I531+I536+I543+I550</f>
        <v>0</v>
      </c>
      <c r="J551" s="34">
        <f t="shared" ref="J551" si="416">J517+J521+J531+J536+J543+J550</f>
        <v>0</v>
      </c>
      <c r="K551" s="35"/>
      <c r="L551" s="34">
        <f t="shared" ref="L551" ca="1" si="417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18">SUM(G552:G558)</f>
        <v>0</v>
      </c>
      <c r="H559" s="21">
        <f t="shared" ref="H559" si="419">SUM(H552:H558)</f>
        <v>0</v>
      </c>
      <c r="I559" s="21">
        <f t="shared" ref="I559" si="420">SUM(I552:I558)</f>
        <v>0</v>
      </c>
      <c r="J559" s="21">
        <f t="shared" ref="J559" si="421">SUM(J552:J558)</f>
        <v>0</v>
      </c>
      <c r="K559" s="27"/>
      <c r="L559" s="21">
        <f t="shared" ref="L559" si="422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3">SUM(G560:G562)</f>
        <v>0</v>
      </c>
      <c r="H563" s="21">
        <f t="shared" ref="H563" si="424">SUM(H560:H562)</f>
        <v>0</v>
      </c>
      <c r="I563" s="21">
        <f t="shared" ref="I563" si="425">SUM(I560:I562)</f>
        <v>0</v>
      </c>
      <c r="J563" s="21">
        <f t="shared" ref="J563" si="426">SUM(J560:J562)</f>
        <v>0</v>
      </c>
      <c r="K563" s="27"/>
      <c r="L563" s="21">
        <f t="shared" ref="L563" ca="1" si="427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28">SUM(G564:G572)</f>
        <v>0</v>
      </c>
      <c r="H573" s="21">
        <f t="shared" ref="H573" si="429">SUM(H564:H572)</f>
        <v>0</v>
      </c>
      <c r="I573" s="21">
        <f t="shared" ref="I573" si="430">SUM(I564:I572)</f>
        <v>0</v>
      </c>
      <c r="J573" s="21">
        <f t="shared" ref="J573" si="431">SUM(J564:J572)</f>
        <v>0</v>
      </c>
      <c r="K573" s="27"/>
      <c r="L573" s="21">
        <f t="shared" ref="L573" ca="1" si="432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3">SUM(G574:G577)</f>
        <v>0</v>
      </c>
      <c r="H578" s="21">
        <f t="shared" ref="H578" si="434">SUM(H574:H577)</f>
        <v>0</v>
      </c>
      <c r="I578" s="21">
        <f t="shared" ref="I578" si="435">SUM(I574:I577)</f>
        <v>0</v>
      </c>
      <c r="J578" s="21">
        <f t="shared" ref="J578" si="436">SUM(J574:J577)</f>
        <v>0</v>
      </c>
      <c r="K578" s="27"/>
      <c r="L578" s="21">
        <f t="shared" ref="L578" ca="1" si="437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38">SUM(G579:G584)</f>
        <v>0</v>
      </c>
      <c r="H585" s="21">
        <f t="shared" ref="H585" si="439">SUM(H579:H584)</f>
        <v>0</v>
      </c>
      <c r="I585" s="21">
        <f t="shared" ref="I585" si="440">SUM(I579:I584)</f>
        <v>0</v>
      </c>
      <c r="J585" s="21">
        <f t="shared" ref="J585" si="441">SUM(J579:J584)</f>
        <v>0</v>
      </c>
      <c r="K585" s="27"/>
      <c r="L585" s="21">
        <f t="shared" ref="L585" ca="1" si="442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3">SUM(G586:G591)</f>
        <v>0</v>
      </c>
      <c r="H592" s="21">
        <f t="shared" ref="H592" si="444">SUM(H586:H591)</f>
        <v>0</v>
      </c>
      <c r="I592" s="21">
        <f t="shared" ref="I592" si="445">SUM(I586:I591)</f>
        <v>0</v>
      </c>
      <c r="J592" s="21">
        <f t="shared" ref="J592" si="446">SUM(J586:J591)</f>
        <v>0</v>
      </c>
      <c r="K592" s="27"/>
      <c r="L592" s="21">
        <f t="shared" ref="L592" ca="1" si="447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276" t="s">
        <v>4</v>
      </c>
      <c r="D593" s="277"/>
      <c r="E593" s="39"/>
      <c r="F593" s="40">
        <f>F559+F563+F573+F578+F585+F592</f>
        <v>0</v>
      </c>
      <c r="G593" s="40">
        <f t="shared" ref="G593" si="448">G559+G563+G573+G578+G585+G592</f>
        <v>0</v>
      </c>
      <c r="H593" s="40">
        <f t="shared" ref="H593" si="449">H559+H563+H573+H578+H585+H592</f>
        <v>0</v>
      </c>
      <c r="I593" s="40">
        <f t="shared" ref="I593" si="450">I559+I563+I573+I578+I585+I592</f>
        <v>0</v>
      </c>
      <c r="J593" s="40">
        <f t="shared" ref="J593" si="451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278" t="s">
        <v>5</v>
      </c>
      <c r="D594" s="278"/>
      <c r="E594" s="27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527.70000000000005</v>
      </c>
      <c r="G594" s="42">
        <f t="shared" ref="G594:L594" si="452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21.069499999999998</v>
      </c>
      <c r="H594" s="42">
        <f t="shared" si="452"/>
        <v>18.398999999999997</v>
      </c>
      <c r="I594" s="42">
        <f t="shared" si="452"/>
        <v>68.486200000000011</v>
      </c>
      <c r="J594" s="42">
        <f t="shared" si="452"/>
        <v>559.29000000000008</v>
      </c>
      <c r="K594" s="42"/>
      <c r="L594" s="42" t="e">
        <f t="shared" ca="1" si="452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dcterms:created xsi:type="dcterms:W3CDTF">2022-05-16T14:23:56Z</dcterms:created>
  <dcterms:modified xsi:type="dcterms:W3CDTF">2024-01-16T15:06:37Z</dcterms:modified>
</cp:coreProperties>
</file>